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890" windowHeight="16110"/>
  </bookViews>
  <sheets>
    <sheet name="Prognoseeingabe" sheetId="1" r:id="rId1"/>
    <sheet name="Umsatzprognose" sheetId="3" r:id="rId2"/>
  </sheets>
  <definedNames>
    <definedName name="_xlnm.Print_Area" localSheetId="1">Umsatzprognose!$A:$O</definedName>
    <definedName name="List_SalesAgents">#REF!</definedName>
    <definedName name="List_SalesCategories">#REF!</definedName>
    <definedName name="List_SalesPhases">#REF!</definedName>
    <definedName name="List_SalesRegions">#REF!</definedName>
    <definedName name="Starting_Month">Umsatzprognose!$C$6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  <c r="C19" i="3" l="1"/>
  <c r="C18" i="3"/>
  <c r="C17" i="3"/>
  <c r="C16" i="3"/>
  <c r="C15" i="3"/>
  <c r="C6" i="3"/>
  <c r="C14" i="3"/>
  <c r="C13" i="3"/>
  <c r="C12" i="3"/>
  <c r="C11" i="3"/>
  <c r="C10" i="3"/>
  <c r="C9" i="3"/>
  <c r="P8" i="3" l="1"/>
  <c r="B9" i="3" l="1"/>
  <c r="P9" i="3" s="1"/>
  <c r="B17" i="3" l="1"/>
  <c r="B18" i="3"/>
  <c r="B13" i="3"/>
  <c r="B20" i="3"/>
  <c r="B19" i="3"/>
  <c r="B16" i="3"/>
  <c r="B15" i="3"/>
  <c r="B14" i="3"/>
  <c r="B12" i="3"/>
  <c r="B11" i="3"/>
  <c r="B10" i="3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Q9" i="3"/>
  <c r="Q14" i="3"/>
  <c r="P14" i="3"/>
  <c r="Q20" i="3"/>
  <c r="P20" i="3"/>
  <c r="P10" i="3"/>
  <c r="Q15" i="3"/>
  <c r="P15" i="3"/>
  <c r="P13" i="3"/>
  <c r="P11" i="3"/>
  <c r="Q16" i="3"/>
  <c r="P16" i="3"/>
  <c r="Q18" i="3"/>
  <c r="P18" i="3"/>
  <c r="Q12" i="3"/>
  <c r="P12" i="3"/>
  <c r="Q19" i="3"/>
  <c r="P19" i="3"/>
  <c r="Q17" i="3"/>
  <c r="P17" i="3"/>
  <c r="R9" i="3" l="1"/>
  <c r="Q10" i="3"/>
  <c r="R10" i="3" l="1"/>
  <c r="R11" i="3" l="1"/>
  <c r="R12" i="3" l="1"/>
  <c r="R13" i="3" l="1"/>
  <c r="R14" i="3" l="1"/>
  <c r="R15" i="3" l="1"/>
  <c r="R16" i="3" l="1"/>
  <c r="R17" i="3" l="1"/>
  <c r="R18" i="3" l="1"/>
  <c r="R20" i="3" l="1"/>
  <c r="R19" i="3"/>
</calcChain>
</file>

<file path=xl/sharedStrings.xml><?xml version="1.0" encoding="utf-8"?>
<sst xmlns="http://schemas.openxmlformats.org/spreadsheetml/2006/main" count="1157" uniqueCount="191">
  <si>
    <t>Prognose</t>
  </si>
  <si>
    <t xml:space="preserve"> </t>
  </si>
  <si>
    <t>Anfangsmonat</t>
  </si>
  <si>
    <t>Monat</t>
  </si>
  <si>
    <t>Monatliche Prognose</t>
  </si>
  <si>
    <t>Kumuliert</t>
  </si>
  <si>
    <t>PRINCE VALUE BET</t>
  </si>
  <si>
    <t>Prognosen 2025</t>
  </si>
  <si>
    <t>FRA</t>
  </si>
  <si>
    <t>OGC Nice</t>
  </si>
  <si>
    <t>Stade Rennais</t>
  </si>
  <si>
    <t>ITA</t>
  </si>
  <si>
    <t>Fiorentina</t>
  </si>
  <si>
    <t>SSC Napoli</t>
  </si>
  <si>
    <t>Hellas Verona</t>
  </si>
  <si>
    <t>Udinese Calcio</t>
  </si>
  <si>
    <t>3:2</t>
  </si>
  <si>
    <t>0:3</t>
  </si>
  <si>
    <t>0:0</t>
  </si>
  <si>
    <t>US Lecce</t>
  </si>
  <si>
    <t>Genoa</t>
  </si>
  <si>
    <t>ENG</t>
  </si>
  <si>
    <t>Wolverhampton</t>
  </si>
  <si>
    <t>Nottingham Forest</t>
  </si>
  <si>
    <t>Nottingham Forrest</t>
  </si>
  <si>
    <t>ESP</t>
  </si>
  <si>
    <t>Deportivo Alaves</t>
  </si>
  <si>
    <t>Girona FC</t>
  </si>
  <si>
    <t>0:1</t>
  </si>
  <si>
    <t>GER</t>
  </si>
  <si>
    <t>Hoffenheim</t>
  </si>
  <si>
    <t>VfL Wolfsburg</t>
  </si>
  <si>
    <t>St. Pauli</t>
  </si>
  <si>
    <t>Eintracht Frankfurt</t>
  </si>
  <si>
    <t>Stade Brestois</t>
  </si>
  <si>
    <t>Lyon</t>
  </si>
  <si>
    <t>2:1</t>
  </si>
  <si>
    <t>Stade Reims</t>
  </si>
  <si>
    <t>2:4</t>
  </si>
  <si>
    <t>Las Palmas</t>
  </si>
  <si>
    <t>Getafe CF</t>
  </si>
  <si>
    <t>0:2</t>
  </si>
  <si>
    <t>RCD Espanyol</t>
  </si>
  <si>
    <t>Real Valladolid</t>
  </si>
  <si>
    <t>Atalanta Bergamo</t>
  </si>
  <si>
    <t>2:3</t>
  </si>
  <si>
    <t>AS Saint-Etienne</t>
  </si>
  <si>
    <t>FC Nantes</t>
  </si>
  <si>
    <t>1:1</t>
  </si>
  <si>
    <t>Parma Calcio</t>
  </si>
  <si>
    <t>Venezia FC</t>
  </si>
  <si>
    <t>Angers SCO</t>
  </si>
  <si>
    <t>AJ Auxerre</t>
  </si>
  <si>
    <t>2:0</t>
  </si>
  <si>
    <t>Mainz 05</t>
  </si>
  <si>
    <t>VfB Stuttgart</t>
  </si>
  <si>
    <t>Juventus FC</t>
  </si>
  <si>
    <t>Strasbourg</t>
  </si>
  <si>
    <t>Lille OSC</t>
  </si>
  <si>
    <t>Rayo Vallecano</t>
  </si>
  <si>
    <t>Monza</t>
  </si>
  <si>
    <t>1:3</t>
  </si>
  <si>
    <t>Datum</t>
  </si>
  <si>
    <t>Land</t>
  </si>
  <si>
    <t>Heimteam</t>
  </si>
  <si>
    <t>Auswärtsteam</t>
  </si>
  <si>
    <t>Ergebnis</t>
  </si>
  <si>
    <t>AHC</t>
  </si>
  <si>
    <t>Quote</t>
  </si>
  <si>
    <t>Closer</t>
  </si>
  <si>
    <t>gew./verl. EH</t>
  </si>
  <si>
    <t>Profit EH/Woche</t>
  </si>
  <si>
    <t>VfL Bochum</t>
  </si>
  <si>
    <t>SC Freiburg</t>
  </si>
  <si>
    <t>Valencia CF</t>
  </si>
  <si>
    <t>Celta de Vigo</t>
  </si>
  <si>
    <t>CA Osasuna</t>
  </si>
  <si>
    <t>Real Socciedad</t>
  </si>
  <si>
    <t>AS Roma</t>
  </si>
  <si>
    <t>Calcio Como</t>
  </si>
  <si>
    <t>Real Betis</t>
  </si>
  <si>
    <t>Mönchengladbach</t>
  </si>
  <si>
    <t>Torino FC</t>
  </si>
  <si>
    <t>Holstein Kiel</t>
  </si>
  <si>
    <t>Union Berlin</t>
  </si>
  <si>
    <t>Lazio</t>
  </si>
  <si>
    <t>1.FC Heidenheim</t>
  </si>
  <si>
    <t>Leicester City</t>
  </si>
  <si>
    <t>Brentford FC</t>
  </si>
  <si>
    <t>Everton FC</t>
  </si>
  <si>
    <t>Manchester United</t>
  </si>
  <si>
    <t>1:2</t>
  </si>
  <si>
    <t>2:2</t>
  </si>
  <si>
    <t>3:0</t>
  </si>
  <si>
    <t>0:4</t>
  </si>
  <si>
    <t>Werder Bremen</t>
  </si>
  <si>
    <t>Sevilla FC</t>
  </si>
  <si>
    <t>CD Leganes</t>
  </si>
  <si>
    <t>Toulouse FC</t>
  </si>
  <si>
    <t>Montepellier HSC</t>
  </si>
  <si>
    <t>AS Monaco</t>
  </si>
  <si>
    <t>Brighton</t>
  </si>
  <si>
    <t>Fulham</t>
  </si>
  <si>
    <t>Villarreal CF</t>
  </si>
  <si>
    <t>Southampton</t>
  </si>
  <si>
    <t>Wolverhamton</t>
  </si>
  <si>
    <t>RC Lens</t>
  </si>
  <si>
    <t>RB Leipzig</t>
  </si>
  <si>
    <t>West Ham</t>
  </si>
  <si>
    <t>1:0</t>
  </si>
  <si>
    <t>Borussia Dortmund</t>
  </si>
  <si>
    <t>Ipswich Town</t>
  </si>
  <si>
    <t>FC Augsburg</t>
  </si>
  <si>
    <t xml:space="preserve">FC Barcelona </t>
  </si>
  <si>
    <t>FC Barcelona</t>
  </si>
  <si>
    <t>Bologna FC</t>
  </si>
  <si>
    <t>Ryao Vallecano</t>
  </si>
  <si>
    <t>Manchester City</t>
  </si>
  <si>
    <t>Aston Villa</t>
  </si>
  <si>
    <t>Newcastle United</t>
  </si>
  <si>
    <t>Empoli FC</t>
  </si>
  <si>
    <t>Real Sociedad</t>
  </si>
  <si>
    <t>Paris St. Germain</t>
  </si>
  <si>
    <t>Cagliari Calcio</t>
  </si>
  <si>
    <t>1:4</t>
  </si>
  <si>
    <t>3:3</t>
  </si>
  <si>
    <t>4:1</t>
  </si>
  <si>
    <t>Olymique Marseille</t>
  </si>
  <si>
    <t>AC Milan</t>
  </si>
  <si>
    <t>Bayer Leverkusen</t>
  </si>
  <si>
    <t>Athletic Bilbao</t>
  </si>
  <si>
    <t>Tottenham</t>
  </si>
  <si>
    <t>Le Havre AC</t>
  </si>
  <si>
    <t>Osasuna</t>
  </si>
  <si>
    <t>Real Mallorca</t>
  </si>
  <si>
    <t>NOR</t>
  </si>
  <si>
    <t>Tromso IL</t>
  </si>
  <si>
    <t>Valerenga</t>
  </si>
  <si>
    <t>SWE</t>
  </si>
  <si>
    <t>IK Sirius</t>
  </si>
  <si>
    <t>AIK Fotboll</t>
  </si>
  <si>
    <t>3:1</t>
  </si>
  <si>
    <t>Molde FK</t>
  </si>
  <si>
    <t>HamKam</t>
  </si>
  <si>
    <t>Kristansund BK</t>
  </si>
  <si>
    <t>Rosenborg BK</t>
  </si>
  <si>
    <t>Fredrikstad FK</t>
  </si>
  <si>
    <t>Stromsgodset IF</t>
  </si>
  <si>
    <t>SK Brann</t>
  </si>
  <si>
    <t>Östers IF</t>
  </si>
  <si>
    <t>Mjällby AIF</t>
  </si>
  <si>
    <t>FK Haugesund</t>
  </si>
  <si>
    <t>KFUM Oslo</t>
  </si>
  <si>
    <t>Sirius IK</t>
  </si>
  <si>
    <t>Degerfors IF</t>
  </si>
  <si>
    <t>GAIS</t>
  </si>
  <si>
    <t>0:5</t>
  </si>
  <si>
    <t>IFK Värnamo</t>
  </si>
  <si>
    <t>IFK Göteborg</t>
  </si>
  <si>
    <t>Bryne FK</t>
  </si>
  <si>
    <t>Haugesund</t>
  </si>
  <si>
    <t>Sarpsborg 08</t>
  </si>
  <si>
    <t>Olympique Marseille</t>
  </si>
  <si>
    <t>Chelsea FC</t>
  </si>
  <si>
    <t>Burnley</t>
  </si>
  <si>
    <t>Sunderland</t>
  </si>
  <si>
    <t>Liverpool</t>
  </si>
  <si>
    <t>Real Oviedo</t>
  </si>
  <si>
    <t>1:5</t>
  </si>
  <si>
    <t>Sassoulo Calcio</t>
  </si>
  <si>
    <t>Bayern München</t>
  </si>
  <si>
    <t>Atletico Madrid</t>
  </si>
  <si>
    <t>Elche CF</t>
  </si>
  <si>
    <t>4:6</t>
  </si>
  <si>
    <t>www.prince-value-bet.de</t>
  </si>
  <si>
    <t>Sassuolo Calcio</t>
  </si>
  <si>
    <t>1.FC Köln</t>
  </si>
  <si>
    <t>FC Lorient</t>
  </si>
  <si>
    <t>0:6</t>
  </si>
  <si>
    <t>4:2</t>
  </si>
  <si>
    <t>AC Pisa</t>
  </si>
  <si>
    <t>FC Metz</t>
  </si>
  <si>
    <t>Leeds United</t>
  </si>
  <si>
    <t>Real Madrid</t>
  </si>
  <si>
    <t>4:0</t>
  </si>
  <si>
    <t>Athletico Bilbao</t>
  </si>
  <si>
    <t>Hamburger SV</t>
  </si>
  <si>
    <t>FC Paris</t>
  </si>
  <si>
    <t>Diagramm „Gewinn“</t>
  </si>
  <si>
    <t xml:space="preserve">Pisa </t>
  </si>
  <si>
    <t>3:4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</si>
</sst>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mmmm\ yyyy"/>
    <numFmt numFmtId="167" formatCode="mmm"/>
    <numFmt numFmtId="168" formatCode="0.0"/>
    <numFmt numFmtId="169" formatCode="0.0_ ;\-0.0\ "/>
  </numFmts>
  <fonts count="3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0"/>
      <name val="Franklin Gothic Book"/>
      <family val="2"/>
      <scheme val="minor"/>
    </font>
    <font>
      <b/>
      <sz val="18"/>
      <color theme="3" tint="0.79998168889431442"/>
      <name val="Constantia"/>
      <family val="1"/>
      <scheme val="maj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Verdana"/>
      <family val="2"/>
    </font>
    <font>
      <sz val="10"/>
      <name val="Franklin Gothic Book"/>
      <family val="2"/>
      <scheme val="minor"/>
    </font>
    <font>
      <sz val="10"/>
      <color theme="1" tint="0.14999847407452621"/>
      <name val="Franklin Gothic Book"/>
      <family val="2"/>
      <scheme val="minor"/>
    </font>
    <font>
      <sz val="10"/>
      <color theme="1" tint="0.14999847407452621"/>
      <name val="Franklin Gothic Book"/>
      <family val="2"/>
    </font>
    <font>
      <sz val="10"/>
      <color theme="1"/>
      <name val="Franklin Gothic Book"/>
      <family val="2"/>
    </font>
    <font>
      <sz val="10"/>
      <name val="Franklin Gothic Book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gradientFill>
        <stop position="0">
          <color theme="1" tint="0.1490218817712943"/>
        </stop>
        <stop position="1">
          <color theme="3" tint="-0.25098422193060094"/>
        </stop>
      </gradientFill>
    </fill>
  </fills>
  <borders count="14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5" tint="0.59996337778862885"/>
      </left>
      <right style="thin">
        <color theme="3"/>
      </right>
      <top style="thin">
        <color theme="3"/>
      </top>
      <bottom/>
      <diagonal/>
    </border>
    <border>
      <left style="thin">
        <color theme="5" tint="0.59996337778862885"/>
      </left>
      <right/>
      <top style="thin">
        <color theme="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</borders>
  <cellStyleXfs count="5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7" applyNumberFormat="0" applyAlignment="0" applyProtection="0"/>
    <xf numFmtId="0" fontId="15" fillId="9" borderId="8" applyNumberFormat="0" applyAlignment="0" applyProtection="0"/>
    <xf numFmtId="0" fontId="16" fillId="9" borderId="7" applyNumberFormat="0" applyAlignment="0" applyProtection="0"/>
    <xf numFmtId="0" fontId="17" fillId="0" borderId="9" applyNumberFormat="0" applyFill="0" applyAlignment="0" applyProtection="0"/>
    <xf numFmtId="0" fontId="18" fillId="10" borderId="10" applyNumberFormat="0" applyAlignment="0" applyProtection="0"/>
    <xf numFmtId="0" fontId="19" fillId="0" borderId="0" applyNumberFormat="0" applyFill="0" applyBorder="0" applyAlignment="0" applyProtection="0"/>
    <xf numFmtId="0" fontId="6" fillId="11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3" fillId="0" borderId="0"/>
    <xf numFmtId="0" fontId="6" fillId="0" borderId="0"/>
    <xf numFmtId="0" fontId="24" fillId="0" borderId="0"/>
    <xf numFmtId="0" fontId="25" fillId="0" borderId="0" applyNumberFormat="0" applyFill="0" applyBorder="0" applyAlignment="0" applyProtection="0"/>
    <xf numFmtId="0" fontId="6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4" borderId="0" xfId="0" applyFont="1" applyFill="1" applyAlignment="1">
      <alignment horizontal="left" indent="1"/>
    </xf>
    <xf numFmtId="0" fontId="2" fillId="4" borderId="0" xfId="0" applyFont="1" applyFill="1"/>
    <xf numFmtId="0" fontId="0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2" fontId="3" fillId="0" borderId="0" xfId="0" applyNumberFormat="1" applyFont="1" applyFill="1" applyAlignment="1">
      <alignment vertical="center"/>
    </xf>
    <xf numFmtId="166" fontId="2" fillId="0" borderId="0" xfId="0" applyNumberFormat="1" applyFont="1" applyAlignment="1">
      <alignment horizontal="left" vertical="center" indent="1"/>
    </xf>
    <xf numFmtId="166" fontId="2" fillId="3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left" vertical="center"/>
    </xf>
    <xf numFmtId="168" fontId="1" fillId="0" borderId="0" xfId="47" applyNumberFormat="1" applyFont="1" applyFill="1" applyBorder="1" applyAlignment="1">
      <alignment horizontal="center" vertical="center"/>
    </xf>
    <xf numFmtId="168" fontId="1" fillId="0" borderId="0" xfId="47" applyNumberFormat="1" applyFont="1" applyBorder="1" applyAlignment="1">
      <alignment horizontal="center" vertical="center"/>
    </xf>
    <xf numFmtId="0" fontId="28" fillId="0" borderId="0" xfId="47" applyFont="1" applyAlignment="1">
      <alignment horizontal="center" vertical="center"/>
    </xf>
    <xf numFmtId="0" fontId="28" fillId="0" borderId="0" xfId="47" applyFont="1" applyAlignment="1">
      <alignment horizontal="left" vertical="center" indent="1"/>
    </xf>
    <xf numFmtId="0" fontId="29" fillId="0" borderId="0" xfId="47" applyFont="1" applyBorder="1" applyAlignment="1">
      <alignment horizontal="left" vertical="center" indent="1"/>
    </xf>
    <xf numFmtId="0" fontId="30" fillId="0" borderId="0" xfId="47" applyFont="1" applyFill="1" applyBorder="1" applyAlignment="1">
      <alignment horizontal="left" vertical="center" indent="1"/>
    </xf>
    <xf numFmtId="0" fontId="30" fillId="0" borderId="0" xfId="47" applyFont="1" applyBorder="1" applyAlignment="1">
      <alignment horizontal="left" vertical="center" indent="1"/>
    </xf>
    <xf numFmtId="0" fontId="2" fillId="4" borderId="0" xfId="0" applyFont="1" applyFill="1" applyAlignment="1">
      <alignment horizontal="center"/>
    </xf>
    <xf numFmtId="2" fontId="29" fillId="0" borderId="0" xfId="47" applyNumberFormat="1" applyFont="1" applyBorder="1" applyAlignment="1">
      <alignment horizontal="center" vertical="center"/>
    </xf>
    <xf numFmtId="2" fontId="28" fillId="0" borderId="0" xfId="47" applyNumberFormat="1" applyFont="1" applyBorder="1" applyAlignment="1">
      <alignment horizontal="center" vertical="center"/>
    </xf>
    <xf numFmtId="49" fontId="28" fillId="0" borderId="0" xfId="47" applyNumberFormat="1" applyFont="1" applyBorder="1" applyAlignment="1">
      <alignment horizontal="center" vertical="center"/>
    </xf>
    <xf numFmtId="2" fontId="30" fillId="0" borderId="0" xfId="47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8" fontId="29" fillId="0" borderId="0" xfId="47" applyNumberFormat="1" applyFont="1" applyFill="1" applyBorder="1" applyAlignment="1">
      <alignment horizontal="center" vertical="center"/>
    </xf>
    <xf numFmtId="168" fontId="29" fillId="0" borderId="0" xfId="47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7" fillId="0" borderId="0" xfId="47" applyFont="1" applyAlignment="1">
      <alignment horizontal="center" vertical="center"/>
    </xf>
    <xf numFmtId="2" fontId="1" fillId="0" borderId="0" xfId="47" applyNumberFormat="1" applyFont="1" applyBorder="1" applyAlignment="1">
      <alignment horizontal="center" vertical="center"/>
    </xf>
    <xf numFmtId="2" fontId="27" fillId="0" borderId="0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0" fontId="27" fillId="0" borderId="0" xfId="47" applyFont="1" applyAlignment="1">
      <alignment horizontal="left" vertical="center" indent="1"/>
    </xf>
    <xf numFmtId="0" fontId="1" fillId="0" borderId="0" xfId="47" applyFont="1" applyBorder="1" applyAlignment="1">
      <alignment horizontal="left" vertical="center" indent="1"/>
    </xf>
    <xf numFmtId="0" fontId="26" fillId="0" borderId="0" xfId="47" applyFont="1" applyBorder="1" applyAlignment="1">
      <alignment horizontal="left" vertical="center" indent="1"/>
    </xf>
    <xf numFmtId="0" fontId="27" fillId="0" borderId="0" xfId="47" applyFont="1" applyFill="1" applyAlignment="1">
      <alignment horizontal="left" vertical="center" indent="1"/>
    </xf>
    <xf numFmtId="168" fontId="30" fillId="0" borderId="0" xfId="47" applyNumberFormat="1" applyFont="1" applyFill="1" applyBorder="1" applyAlignment="1">
      <alignment horizontal="center" vertical="center"/>
    </xf>
    <xf numFmtId="49" fontId="27" fillId="0" borderId="0" xfId="47" applyNumberFormat="1" applyFont="1" applyBorder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center" vertical="center"/>
    </xf>
    <xf numFmtId="0" fontId="27" fillId="0" borderId="0" xfId="47" applyFont="1" applyBorder="1" applyAlignment="1">
      <alignment horizontal="center" vertical="center"/>
    </xf>
    <xf numFmtId="0" fontId="27" fillId="0" borderId="0" xfId="47" applyFont="1" applyBorder="1" applyAlignment="1">
      <alignment horizontal="left" vertical="center" indent="1"/>
    </xf>
    <xf numFmtId="0" fontId="26" fillId="0" borderId="0" xfId="47" applyFont="1" applyBorder="1" applyAlignment="1">
      <alignment horizontal="center" vertical="center"/>
    </xf>
    <xf numFmtId="0" fontId="1" fillId="0" borderId="0" xfId="47" applyFont="1" applyBorder="1" applyAlignment="1">
      <alignment horizontal="center" vertical="center"/>
    </xf>
    <xf numFmtId="14" fontId="28" fillId="0" borderId="0" xfId="47" applyNumberFormat="1" applyFont="1" applyAlignment="1" applyProtection="1">
      <alignment horizontal="center" vertical="center"/>
      <protection locked="0"/>
    </xf>
    <xf numFmtId="14" fontId="28" fillId="0" borderId="0" xfId="47" applyNumberFormat="1" applyFont="1" applyFill="1" applyAlignment="1" applyProtection="1">
      <alignment horizontal="center" vertical="center"/>
      <protection locked="0"/>
    </xf>
    <xf numFmtId="14" fontId="27" fillId="0" borderId="0" xfId="47" applyNumberFormat="1" applyFont="1" applyAlignment="1">
      <alignment horizontal="center" vertical="center"/>
    </xf>
    <xf numFmtId="14" fontId="1" fillId="0" borderId="0" xfId="47" applyNumberFormat="1" applyFont="1" applyAlignment="1">
      <alignment horizontal="center" vertical="center"/>
    </xf>
    <xf numFmtId="14" fontId="27" fillId="0" borderId="0" xfId="47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37" borderId="0" xfId="0" applyFont="1" applyFill="1" applyAlignment="1">
      <alignment horizontal="left" indent="1"/>
    </xf>
    <xf numFmtId="0" fontId="5" fillId="37" borderId="0" xfId="0" applyFont="1" applyFill="1" applyAlignment="1">
      <alignment horizontal="left" vertical="center"/>
    </xf>
    <xf numFmtId="0" fontId="4" fillId="37" borderId="0" xfId="0" applyFont="1" applyFill="1" applyAlignment="1">
      <alignment horizontal="left" vertical="center"/>
    </xf>
    <xf numFmtId="0" fontId="2" fillId="38" borderId="0" xfId="0" applyFont="1" applyFill="1" applyAlignment="1">
      <alignment horizontal="left" indent="1"/>
    </xf>
    <xf numFmtId="0" fontId="25" fillId="37" borderId="0" xfId="50" applyFill="1" applyAlignment="1">
      <alignment horizontal="left" vertical="center"/>
    </xf>
    <xf numFmtId="169" fontId="2" fillId="0" borderId="0" xfId="0" applyNumberFormat="1" applyFont="1" applyBorder="1" applyAlignment="1">
      <alignment horizontal="center" vertical="center"/>
    </xf>
    <xf numFmtId="169" fontId="2" fillId="3" borderId="0" xfId="0" applyNumberFormat="1" applyFont="1" applyFill="1" applyBorder="1" applyAlignment="1">
      <alignment horizontal="center" vertical="center"/>
    </xf>
    <xf numFmtId="169" fontId="2" fillId="36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left" vertical="center" indent="1"/>
    </xf>
    <xf numFmtId="166" fontId="2" fillId="3" borderId="0" xfId="0" applyNumberFormat="1" applyFont="1" applyFill="1" applyBorder="1" applyAlignment="1">
      <alignment horizontal="left" vertical="center" indent="1"/>
    </xf>
    <xf numFmtId="14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indent="1"/>
    </xf>
    <xf numFmtId="0" fontId="26" fillId="0" borderId="0" xfId="0" applyFont="1" applyBorder="1" applyAlignment="1">
      <alignment horizontal="left" vertical="center" indent="1"/>
    </xf>
    <xf numFmtId="49" fontId="27" fillId="0" borderId="0" xfId="0" applyNumberFormat="1" applyFont="1" applyBorder="1" applyAlignment="1">
      <alignment horizontal="center" vertical="center"/>
    </xf>
    <xf numFmtId="168" fontId="26" fillId="0" borderId="0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2" fillId="4" borderId="0" xfId="0" applyNumberFormat="1" applyFont="1" applyFill="1"/>
    <xf numFmtId="2" fontId="0" fillId="0" borderId="0" xfId="0" applyNumberFormat="1" applyFont="1" applyAlignment="1">
      <alignment horizontal="center" vertical="center"/>
    </xf>
    <xf numFmtId="2" fontId="29" fillId="0" borderId="13" xfId="47" applyNumberFormat="1" applyFont="1" applyFill="1" applyBorder="1" applyAlignment="1">
      <alignment horizontal="center" vertical="center"/>
    </xf>
    <xf numFmtId="2" fontId="1" fillId="0" borderId="13" xfId="47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37" borderId="0" xfId="0" applyFont="1" applyFill="1" applyAlignment="1">
      <alignment horizontal="left" vertical="top" indent="1"/>
    </xf>
  </cellXfs>
  <cellStyles count="52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Link" xfId="50" builtinId="8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Standard 2" xfId="49"/>
    <cellStyle name="Standard 3" xfId="48"/>
    <cellStyle name="Standard 3 2" xfId="51"/>
    <cellStyle name="Standard 4" xfId="47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8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6" formatCode="mmmm\ 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66" formatCode="mmmm\ yyyy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color rgb="FF00682F"/>
      </font>
    </dxf>
    <dxf>
      <font>
        <color rgb="FFFF0000"/>
      </font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Unternehmenstabelle" pivot="0" count="3">
      <tableStyleElement type="wholeTable" dxfId="25"/>
      <tableStyleElement type="headerRow" dxfId="24"/>
      <tableStyleElement type="secondRowStripe" dxfId="23"/>
    </tableStyle>
  </tableStyles>
  <colors>
    <mruColors>
      <color rgb="FFFF9933"/>
      <color rgb="FFFF6600"/>
      <color rgb="FFFF3300"/>
      <color rgb="FF006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PROFIT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Umsatzprognose!$C$9:$C$20</c:f>
              <c:numCache>
                <c:formatCode>0.0_ ;\-0.0\ </c:formatCode>
                <c:ptCount val="12"/>
                <c:pt idx="0">
                  <c:v>5.5</c:v>
                </c:pt>
                <c:pt idx="1">
                  <c:v>3.6</c:v>
                </c:pt>
                <c:pt idx="2">
                  <c:v>-1.0999999999999999</c:v>
                </c:pt>
                <c:pt idx="3">
                  <c:v>7.9000000000000012</c:v>
                </c:pt>
                <c:pt idx="4">
                  <c:v>1.8999999999999995</c:v>
                </c:pt>
                <c:pt idx="5">
                  <c:v>2</c:v>
                </c:pt>
                <c:pt idx="6">
                  <c:v>3</c:v>
                </c:pt>
                <c:pt idx="7">
                  <c:v>-9.6</c:v>
                </c:pt>
                <c:pt idx="8">
                  <c:v>1.4</c:v>
                </c:pt>
                <c:pt idx="9">
                  <c:v>-2.2000000000000002</c:v>
                </c:pt>
                <c:pt idx="10">
                  <c:v>-0.8</c:v>
                </c:pt>
                <c:pt idx="11">
                  <c:v>-5.9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  <a:alpha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Umsatzprognose!$D$9:$D$20</c:f>
              <c:numCache>
                <c:formatCode>0.0_ ;\-0.0\ </c:formatCode>
                <c:ptCount val="12"/>
                <c:pt idx="0">
                  <c:v>5.5</c:v>
                </c:pt>
                <c:pt idx="1">
                  <c:v>9.1</c:v>
                </c:pt>
                <c:pt idx="2">
                  <c:v>8</c:v>
                </c:pt>
                <c:pt idx="3">
                  <c:v>15.900000000000002</c:v>
                </c:pt>
                <c:pt idx="4">
                  <c:v>17.8</c:v>
                </c:pt>
                <c:pt idx="5">
                  <c:v>19.8</c:v>
                </c:pt>
                <c:pt idx="6">
                  <c:v>22.8</c:v>
                </c:pt>
                <c:pt idx="7">
                  <c:v>13.200000000000001</c:v>
                </c:pt>
                <c:pt idx="8">
                  <c:v>14.600000000000001</c:v>
                </c:pt>
                <c:pt idx="9">
                  <c:v>12.400000000000002</c:v>
                </c:pt>
                <c:pt idx="10">
                  <c:v>11.600000000000001</c:v>
                </c:pt>
                <c:pt idx="11">
                  <c:v>5.7000000000000011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498192"/>
        <c:axId val="645499368"/>
      </c:barChart>
      <c:catAx>
        <c:axId val="645498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499368"/>
        <c:crosses val="autoZero"/>
        <c:auto val="1"/>
        <c:lblAlgn val="ctr"/>
        <c:lblOffset val="100"/>
        <c:noMultiLvlLbl val="0"/>
      </c:catAx>
      <c:valAx>
        <c:axId val="645499368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_ ;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549819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1762125</xdr:colOff>
      <xdr:row>1</xdr:row>
      <xdr:rowOff>0</xdr:rowOff>
    </xdr:from>
    <xdr:to>
      <xdr:col>12</xdr:col>
      <xdr:colOff>57151</xdr:colOff>
      <xdr:row>4</xdr:row>
      <xdr:rowOff>9525</xdr:rowOff>
    </xdr:to>
    <xdr:pic>
      <xdr:nvPicPr>
        <xdr:cNvPr id="2" name="Bild 1" descr="Abbildung für einen Hintergrund mit Unternehmensdesign" title="Bann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152400"/>
          <a:ext cx="6772276" cy="10763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762010</xdr:colOff>
      <xdr:row>1</xdr:row>
      <xdr:rowOff>180975</xdr:rowOff>
    </xdr:from>
    <xdr:to>
      <xdr:col>3</xdr:col>
      <xdr:colOff>1040347</xdr:colOff>
      <xdr:row>2</xdr:row>
      <xdr:rowOff>372750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5" y="333375"/>
          <a:ext cx="278337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1</xdr:row>
      <xdr:rowOff>0</xdr:rowOff>
    </xdr:from>
    <xdr:to>
      <xdr:col>14</xdr:col>
      <xdr:colOff>9525</xdr:colOff>
      <xdr:row>4</xdr:row>
      <xdr:rowOff>9525</xdr:rowOff>
    </xdr:to>
    <xdr:pic>
      <xdr:nvPicPr>
        <xdr:cNvPr id="5" name="Bild 4" descr="Abbildung für einen Hintergrund mit Unternehmensdesign" title="Banner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152400"/>
          <a:ext cx="7448550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1100164</xdr:colOff>
      <xdr:row>1</xdr:row>
      <xdr:rowOff>104775</xdr:rowOff>
    </xdr:from>
    <xdr:to>
      <xdr:col>3</xdr:col>
      <xdr:colOff>111676</xdr:colOff>
      <xdr:row>2</xdr:row>
      <xdr:rowOff>296550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389" y="257175"/>
          <a:ext cx="278337" cy="468000"/>
        </a:xfrm>
        <a:prstGeom prst="rect">
          <a:avLst/>
        </a:prstGeom>
      </xdr:spPr>
    </xdr:pic>
    <xdr:clientData/>
  </xdr:twoCellAnchor>
  <xdr:twoCellAnchor>
    <xdr:from>
      <xdr:col>5</xdr:col>
      <xdr:colOff>85724</xdr:colOff>
      <xdr:row>5</xdr:row>
      <xdr:rowOff>71436</xdr:rowOff>
    </xdr:from>
    <xdr:to>
      <xdr:col>14</xdr:col>
      <xdr:colOff>9524</xdr:colOff>
      <xdr:row>19</xdr:row>
      <xdr:rowOff>266699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_ForecastInput" displayName="Table_ForecastInput" ref="B6:L249" headerRowDxfId="20" dataDxfId="19">
  <autoFilter ref="B6:L249"/>
  <tableColumns count="11">
    <tableColumn id="1" name="Datum" totalsRowLabel="Ergebnis" dataDxfId="18" totalsRowDxfId="17"/>
    <tableColumn id="2" name="Land" dataDxfId="16" totalsRowDxfId="15"/>
    <tableColumn id="3" name="Heimteam" dataDxfId="14"/>
    <tableColumn id="4" name="Auswärtsteam" dataDxfId="13"/>
    <tableColumn id="5" name="Prognose" dataDxfId="12"/>
    <tableColumn id="6" name="AHC" dataDxfId="11" totalsRowDxfId="10"/>
    <tableColumn id="7" name="Quote" dataDxfId="9" totalsRowDxfId="8"/>
    <tableColumn id="15" name="Closer" dataDxfId="7" totalsRowDxfId="6"/>
    <tableColumn id="8" name="Ergebnis" dataDxfId="5" totalsRowDxfId="4"/>
    <tableColumn id="14" name="gew./verl. EH" dataDxfId="3" totalsRowDxfId="2"/>
    <tableColumn id="13" name="Profit EH/Woche" dataDxfId="1" totalsRowDxfId="0"/>
  </tableColumns>
  <tableStyleInfo name="Unternehmenstabell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nce-value-bet.de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ince-value-be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49"/>
  <sheetViews>
    <sheetView showGridLines="0" tabSelected="1" topLeftCell="B1" zoomScaleNormal="100" workbookViewId="0">
      <pane ySplit="6" topLeftCell="A224" activePane="bottomLeft" state="frozen"/>
      <selection pane="bottomLeft" activeCell="E2" sqref="E2:E4"/>
    </sheetView>
  </sheetViews>
  <sheetFormatPr baseColWidth="10" defaultColWidth="8.77734375" defaultRowHeight="21" customHeight="1" x14ac:dyDescent="0.25"/>
  <cols>
    <col min="1" max="1" width="1.77734375" style="1" customWidth="1"/>
    <col min="2" max="2" width="11.6640625" style="2" customWidth="1"/>
    <col min="3" max="3" width="8.21875" style="5" customWidth="1"/>
    <col min="4" max="5" width="24.33203125" style="5" customWidth="1"/>
    <col min="6" max="6" width="24.33203125" style="1" customWidth="1"/>
    <col min="7" max="8" width="12.5546875" style="1" customWidth="1"/>
    <col min="9" max="9" width="12.5546875" style="79" customWidth="1"/>
    <col min="10" max="10" width="12.5546875" style="1" customWidth="1"/>
    <col min="11" max="11" width="12" style="34" customWidth="1"/>
    <col min="12" max="12" width="12.33203125" style="49" customWidth="1"/>
    <col min="13" max="13" width="9.33203125" style="1" customWidth="1"/>
    <col min="14" max="16384" width="8.77734375" style="1"/>
  </cols>
  <sheetData>
    <row r="1" spans="2:13" ht="12" customHeight="1" x14ac:dyDescent="0.25">
      <c r="M1" s="1" t="s">
        <v>1</v>
      </c>
    </row>
    <row r="2" spans="2:13" ht="21.75" customHeight="1" x14ac:dyDescent="0.25">
      <c r="B2" s="66" t="s">
        <v>174</v>
      </c>
      <c r="C2" s="62"/>
      <c r="D2" s="62"/>
      <c r="E2" s="65"/>
      <c r="F2" s="15"/>
      <c r="G2" s="15"/>
      <c r="H2" s="15"/>
      <c r="I2" s="80"/>
      <c r="J2" s="15"/>
      <c r="K2" s="29"/>
      <c r="L2" s="50"/>
    </row>
    <row r="3" spans="2:13" ht="31.5" customHeight="1" x14ac:dyDescent="0.25">
      <c r="B3" s="63" t="s">
        <v>6</v>
      </c>
      <c r="C3" s="62"/>
      <c r="D3" s="62"/>
      <c r="E3" s="65"/>
      <c r="F3" s="15"/>
      <c r="G3" s="15"/>
      <c r="H3" s="15"/>
      <c r="I3" s="80"/>
      <c r="J3" s="15"/>
      <c r="K3" s="29"/>
      <c r="L3" s="50"/>
    </row>
    <row r="4" spans="2:13" ht="30.75" customHeight="1" x14ac:dyDescent="0.25">
      <c r="B4" s="64" t="s">
        <v>7</v>
      </c>
      <c r="C4" s="62"/>
      <c r="D4" s="62"/>
      <c r="E4" s="65"/>
      <c r="F4" s="15"/>
      <c r="G4" s="15"/>
      <c r="H4" s="15"/>
      <c r="I4" s="80"/>
      <c r="J4" s="15"/>
      <c r="K4" s="29"/>
      <c r="L4" s="50"/>
    </row>
    <row r="6" spans="2:13" ht="42" customHeight="1" x14ac:dyDescent="0.25">
      <c r="B6" s="7" t="s">
        <v>62</v>
      </c>
      <c r="C6" s="7" t="s">
        <v>63</v>
      </c>
      <c r="D6" s="7" t="s">
        <v>64</v>
      </c>
      <c r="E6" s="7" t="s">
        <v>65</v>
      </c>
      <c r="F6" s="16" t="s">
        <v>0</v>
      </c>
      <c r="G6" s="7" t="s">
        <v>67</v>
      </c>
      <c r="H6" s="16" t="s">
        <v>68</v>
      </c>
      <c r="I6" s="81" t="s">
        <v>69</v>
      </c>
      <c r="J6" s="7" t="s">
        <v>66</v>
      </c>
      <c r="K6" s="7" t="s">
        <v>70</v>
      </c>
      <c r="L6" s="48" t="s">
        <v>71</v>
      </c>
    </row>
    <row r="7" spans="2:13" ht="21" customHeight="1" x14ac:dyDescent="0.25">
      <c r="B7" s="57">
        <v>45660</v>
      </c>
      <c r="C7" s="24" t="s">
        <v>8</v>
      </c>
      <c r="D7" s="25" t="s">
        <v>9</v>
      </c>
      <c r="E7" s="25" t="s">
        <v>10</v>
      </c>
      <c r="F7" s="26" t="s">
        <v>9</v>
      </c>
      <c r="G7" s="30">
        <v>-0.25</v>
      </c>
      <c r="H7" s="31">
        <v>1.92</v>
      </c>
      <c r="I7" s="82">
        <v>2</v>
      </c>
      <c r="J7" s="32" t="s">
        <v>16</v>
      </c>
      <c r="K7" s="35">
        <v>0.91999999999999993</v>
      </c>
      <c r="L7" s="46"/>
    </row>
    <row r="8" spans="2:13" ht="21" customHeight="1" x14ac:dyDescent="0.25">
      <c r="B8" s="56">
        <v>45661</v>
      </c>
      <c r="C8" s="24" t="s">
        <v>11</v>
      </c>
      <c r="D8" s="25" t="s">
        <v>12</v>
      </c>
      <c r="E8" s="25" t="s">
        <v>13</v>
      </c>
      <c r="F8" s="26" t="s">
        <v>12</v>
      </c>
      <c r="G8" s="30">
        <v>0.25</v>
      </c>
      <c r="H8" s="31">
        <v>1.74</v>
      </c>
      <c r="I8" s="82">
        <v>2</v>
      </c>
      <c r="J8" s="32" t="s">
        <v>17</v>
      </c>
      <c r="K8" s="36">
        <v>-1</v>
      </c>
      <c r="L8" s="46"/>
    </row>
    <row r="9" spans="2:13" ht="21" customHeight="1" x14ac:dyDescent="0.25">
      <c r="B9" s="56">
        <v>45661</v>
      </c>
      <c r="C9" s="24" t="s">
        <v>11</v>
      </c>
      <c r="D9" s="25" t="s">
        <v>14</v>
      </c>
      <c r="E9" s="25" t="s">
        <v>15</v>
      </c>
      <c r="F9" s="26" t="s">
        <v>15</v>
      </c>
      <c r="G9" s="30">
        <v>0</v>
      </c>
      <c r="H9" s="31">
        <v>1.74</v>
      </c>
      <c r="I9" s="82">
        <v>1.75</v>
      </c>
      <c r="J9" s="32" t="s">
        <v>18</v>
      </c>
      <c r="K9" s="36">
        <v>0</v>
      </c>
      <c r="L9" s="46"/>
    </row>
    <row r="10" spans="2:13" ht="21" customHeight="1" x14ac:dyDescent="0.25">
      <c r="B10" s="56">
        <v>45662</v>
      </c>
      <c r="C10" s="24" t="s">
        <v>11</v>
      </c>
      <c r="D10" s="25" t="s">
        <v>19</v>
      </c>
      <c r="E10" s="25" t="s">
        <v>20</v>
      </c>
      <c r="F10" s="26" t="s">
        <v>20</v>
      </c>
      <c r="G10" s="30">
        <v>0</v>
      </c>
      <c r="H10" s="31">
        <v>2.0499999999999998</v>
      </c>
      <c r="I10" s="82">
        <v>1.82</v>
      </c>
      <c r="J10" s="32" t="s">
        <v>18</v>
      </c>
      <c r="K10" s="36">
        <v>0</v>
      </c>
      <c r="L10" s="46"/>
    </row>
    <row r="11" spans="2:13" ht="21" customHeight="1" x14ac:dyDescent="0.25">
      <c r="B11" s="56">
        <v>45663</v>
      </c>
      <c r="C11" s="24" t="s">
        <v>21</v>
      </c>
      <c r="D11" s="25" t="s">
        <v>22</v>
      </c>
      <c r="E11" s="25" t="s">
        <v>23</v>
      </c>
      <c r="F11" s="26" t="s">
        <v>24</v>
      </c>
      <c r="G11" s="30">
        <v>-0.25</v>
      </c>
      <c r="H11" s="31">
        <v>1.96</v>
      </c>
      <c r="I11" s="82">
        <v>1.67</v>
      </c>
      <c r="J11" s="32" t="s">
        <v>17</v>
      </c>
      <c r="K11" s="35">
        <v>0.96</v>
      </c>
      <c r="L11" s="46">
        <v>0.9</v>
      </c>
    </row>
    <row r="12" spans="2:13" ht="21" customHeight="1" x14ac:dyDescent="0.25">
      <c r="B12" s="56">
        <v>45668</v>
      </c>
      <c r="C12" s="24" t="s">
        <v>25</v>
      </c>
      <c r="D12" s="25" t="s">
        <v>26</v>
      </c>
      <c r="E12" s="25" t="s">
        <v>27</v>
      </c>
      <c r="F12" s="26" t="s">
        <v>27</v>
      </c>
      <c r="G12" s="30">
        <v>0</v>
      </c>
      <c r="H12" s="31">
        <v>1.85</v>
      </c>
      <c r="I12" s="82">
        <v>1.65</v>
      </c>
      <c r="J12" s="32" t="s">
        <v>28</v>
      </c>
      <c r="K12" s="35">
        <v>0.85000000000000009</v>
      </c>
      <c r="L12" s="46"/>
    </row>
    <row r="13" spans="2:13" ht="21" customHeight="1" x14ac:dyDescent="0.25">
      <c r="B13" s="56">
        <v>45668</v>
      </c>
      <c r="C13" s="24" t="s">
        <v>29</v>
      </c>
      <c r="D13" s="25" t="s">
        <v>30</v>
      </c>
      <c r="E13" s="25" t="s">
        <v>31</v>
      </c>
      <c r="F13" s="26" t="s">
        <v>31</v>
      </c>
      <c r="G13" s="30">
        <v>0.25</v>
      </c>
      <c r="H13" s="31">
        <v>1.82</v>
      </c>
      <c r="I13" s="82">
        <v>1.81</v>
      </c>
      <c r="J13" s="32" t="s">
        <v>28</v>
      </c>
      <c r="K13" s="35">
        <v>0.82000000000000006</v>
      </c>
      <c r="L13" s="46"/>
    </row>
    <row r="14" spans="2:13" ht="21" customHeight="1" x14ac:dyDescent="0.25">
      <c r="B14" s="56">
        <v>45668</v>
      </c>
      <c r="C14" s="24" t="s">
        <v>29</v>
      </c>
      <c r="D14" s="25" t="s">
        <v>32</v>
      </c>
      <c r="E14" s="25" t="s">
        <v>33</v>
      </c>
      <c r="F14" s="26" t="s">
        <v>33</v>
      </c>
      <c r="G14" s="30">
        <v>-0.25</v>
      </c>
      <c r="H14" s="31">
        <v>1.85</v>
      </c>
      <c r="I14" s="82">
        <v>1.81</v>
      </c>
      <c r="J14" s="32" t="s">
        <v>28</v>
      </c>
      <c r="K14" s="35">
        <v>0.85000000000000009</v>
      </c>
      <c r="L14" s="46"/>
    </row>
    <row r="15" spans="2:13" ht="21" customHeight="1" x14ac:dyDescent="0.25">
      <c r="B15" s="56">
        <v>45668</v>
      </c>
      <c r="C15" s="24" t="s">
        <v>8</v>
      </c>
      <c r="D15" s="25" t="s">
        <v>34</v>
      </c>
      <c r="E15" s="25" t="s">
        <v>35</v>
      </c>
      <c r="F15" s="26" t="s">
        <v>35</v>
      </c>
      <c r="G15" s="30">
        <v>-0.25</v>
      </c>
      <c r="H15" s="31">
        <v>2.0099999999999998</v>
      </c>
      <c r="I15" s="82">
        <v>1.72</v>
      </c>
      <c r="J15" s="32" t="s">
        <v>36</v>
      </c>
      <c r="K15" s="36">
        <v>-1</v>
      </c>
      <c r="L15" s="46"/>
    </row>
    <row r="16" spans="2:13" ht="21" customHeight="1" x14ac:dyDescent="0.25">
      <c r="B16" s="56">
        <v>45668</v>
      </c>
      <c r="C16" s="24" t="s">
        <v>8</v>
      </c>
      <c r="D16" s="25" t="s">
        <v>37</v>
      </c>
      <c r="E16" s="25" t="s">
        <v>9</v>
      </c>
      <c r="F16" s="26" t="s">
        <v>9</v>
      </c>
      <c r="G16" s="30">
        <v>0</v>
      </c>
      <c r="H16" s="31">
        <v>1.97</v>
      </c>
      <c r="I16" s="82">
        <v>1.79</v>
      </c>
      <c r="J16" s="32" t="s">
        <v>38</v>
      </c>
      <c r="K16" s="35">
        <v>0.97</v>
      </c>
      <c r="L16" s="46"/>
    </row>
    <row r="17" spans="2:12" ht="21" customHeight="1" x14ac:dyDescent="0.25">
      <c r="B17" s="56">
        <v>45669</v>
      </c>
      <c r="C17" s="24" t="s">
        <v>25</v>
      </c>
      <c r="D17" s="25" t="s">
        <v>39</v>
      </c>
      <c r="E17" s="25" t="s">
        <v>40</v>
      </c>
      <c r="F17" s="26" t="s">
        <v>39</v>
      </c>
      <c r="G17" s="30">
        <v>0</v>
      </c>
      <c r="H17" s="31">
        <v>1.7</v>
      </c>
      <c r="I17" s="82">
        <v>1.6</v>
      </c>
      <c r="J17" s="32" t="s">
        <v>41</v>
      </c>
      <c r="K17" s="36">
        <v>-1</v>
      </c>
      <c r="L17" s="46">
        <v>1.5</v>
      </c>
    </row>
    <row r="18" spans="2:12" ht="21" customHeight="1" x14ac:dyDescent="0.25">
      <c r="B18" s="56">
        <v>45674</v>
      </c>
      <c r="C18" s="24" t="s">
        <v>25</v>
      </c>
      <c r="D18" s="25" t="s">
        <v>42</v>
      </c>
      <c r="E18" s="25" t="s">
        <v>43</v>
      </c>
      <c r="F18" s="26" t="s">
        <v>43</v>
      </c>
      <c r="G18" s="30">
        <v>0.75</v>
      </c>
      <c r="H18" s="31">
        <v>1.85</v>
      </c>
      <c r="I18" s="82">
        <v>1.72</v>
      </c>
      <c r="J18" s="32" t="s">
        <v>36</v>
      </c>
      <c r="K18" s="36">
        <v>-0.5</v>
      </c>
      <c r="L18" s="46"/>
    </row>
    <row r="19" spans="2:12" ht="21" customHeight="1" x14ac:dyDescent="0.25">
      <c r="B19" s="56">
        <v>45675</v>
      </c>
      <c r="C19" s="24" t="s">
        <v>11</v>
      </c>
      <c r="D19" s="25" t="s">
        <v>44</v>
      </c>
      <c r="E19" s="25" t="s">
        <v>13</v>
      </c>
      <c r="F19" s="26" t="s">
        <v>13</v>
      </c>
      <c r="G19" s="30">
        <v>0.25</v>
      </c>
      <c r="H19" s="31">
        <v>1.88</v>
      </c>
      <c r="I19" s="82">
        <v>1.89</v>
      </c>
      <c r="J19" s="32" t="s">
        <v>45</v>
      </c>
      <c r="K19" s="35">
        <v>0.87999999999999989</v>
      </c>
      <c r="L19" s="46"/>
    </row>
    <row r="20" spans="2:12" ht="21" customHeight="1" x14ac:dyDescent="0.25">
      <c r="B20" s="56">
        <v>45676</v>
      </c>
      <c r="C20" s="24" t="s">
        <v>8</v>
      </c>
      <c r="D20" s="25" t="s">
        <v>46</v>
      </c>
      <c r="E20" s="25" t="s">
        <v>47</v>
      </c>
      <c r="F20" s="26" t="s">
        <v>46</v>
      </c>
      <c r="G20" s="30">
        <v>0</v>
      </c>
      <c r="H20" s="31">
        <v>1.83</v>
      </c>
      <c r="I20" s="82">
        <v>2.0699999999999998</v>
      </c>
      <c r="J20" s="32" t="s">
        <v>48</v>
      </c>
      <c r="K20" s="36">
        <v>0</v>
      </c>
      <c r="L20" s="46"/>
    </row>
    <row r="21" spans="2:12" ht="21" customHeight="1" x14ac:dyDescent="0.25">
      <c r="B21" s="56">
        <v>45676</v>
      </c>
      <c r="C21" s="24" t="s">
        <v>11</v>
      </c>
      <c r="D21" s="25" t="s">
        <v>49</v>
      </c>
      <c r="E21" s="25" t="s">
        <v>50</v>
      </c>
      <c r="F21" s="26" t="s">
        <v>49</v>
      </c>
      <c r="G21" s="30">
        <v>-0.25</v>
      </c>
      <c r="H21" s="31">
        <v>1.95</v>
      </c>
      <c r="I21" s="82">
        <v>1.86</v>
      </c>
      <c r="J21" s="32" t="s">
        <v>48</v>
      </c>
      <c r="K21" s="36">
        <v>-0.5</v>
      </c>
      <c r="L21" s="46"/>
    </row>
    <row r="22" spans="2:12" ht="21" customHeight="1" x14ac:dyDescent="0.25">
      <c r="B22" s="56">
        <v>45676</v>
      </c>
      <c r="C22" s="24" t="s">
        <v>8</v>
      </c>
      <c r="D22" s="25" t="s">
        <v>51</v>
      </c>
      <c r="E22" s="25" t="s">
        <v>52</v>
      </c>
      <c r="F22" s="26" t="s">
        <v>51</v>
      </c>
      <c r="G22" s="30">
        <v>0</v>
      </c>
      <c r="H22" s="31">
        <v>1.77</v>
      </c>
      <c r="I22" s="82">
        <v>1.6</v>
      </c>
      <c r="J22" s="32" t="s">
        <v>53</v>
      </c>
      <c r="K22" s="35">
        <v>0.77</v>
      </c>
      <c r="L22" s="46">
        <v>0.7</v>
      </c>
    </row>
    <row r="23" spans="2:12" ht="21" customHeight="1" x14ac:dyDescent="0.25">
      <c r="B23" s="56">
        <v>45682</v>
      </c>
      <c r="C23" s="24" t="s">
        <v>29</v>
      </c>
      <c r="D23" s="25" t="s">
        <v>54</v>
      </c>
      <c r="E23" s="25" t="s">
        <v>55</v>
      </c>
      <c r="F23" s="27" t="s">
        <v>55</v>
      </c>
      <c r="G23" s="30">
        <v>0</v>
      </c>
      <c r="H23" s="31">
        <v>1.81</v>
      </c>
      <c r="I23" s="82">
        <v>1.57</v>
      </c>
      <c r="J23" s="32" t="s">
        <v>53</v>
      </c>
      <c r="K23" s="35">
        <v>-1</v>
      </c>
      <c r="L23" s="46"/>
    </row>
    <row r="24" spans="2:12" ht="21" customHeight="1" x14ac:dyDescent="0.25">
      <c r="B24" s="56">
        <v>45682</v>
      </c>
      <c r="C24" s="24" t="s">
        <v>11</v>
      </c>
      <c r="D24" s="25" t="s">
        <v>13</v>
      </c>
      <c r="E24" s="25" t="s">
        <v>56</v>
      </c>
      <c r="F24" s="28" t="s">
        <v>13</v>
      </c>
      <c r="G24" s="30">
        <v>-0.25</v>
      </c>
      <c r="H24" s="31">
        <v>1.85</v>
      </c>
      <c r="I24" s="82">
        <v>2.15</v>
      </c>
      <c r="J24" s="32" t="s">
        <v>36</v>
      </c>
      <c r="K24" s="35">
        <v>0.85000000000000009</v>
      </c>
      <c r="L24" s="46"/>
    </row>
    <row r="25" spans="2:12" ht="21" customHeight="1" x14ac:dyDescent="0.25">
      <c r="B25" s="56">
        <v>45682</v>
      </c>
      <c r="C25" s="24" t="s">
        <v>8</v>
      </c>
      <c r="D25" s="25" t="s">
        <v>57</v>
      </c>
      <c r="E25" s="25" t="s">
        <v>58</v>
      </c>
      <c r="F25" s="28" t="s">
        <v>57</v>
      </c>
      <c r="G25" s="30">
        <v>0.25</v>
      </c>
      <c r="H25" s="31">
        <v>1.74</v>
      </c>
      <c r="I25" s="82">
        <v>1.67</v>
      </c>
      <c r="J25" s="32" t="s">
        <v>36</v>
      </c>
      <c r="K25" s="35">
        <v>0.74</v>
      </c>
      <c r="L25" s="46"/>
    </row>
    <row r="26" spans="2:12" ht="21" customHeight="1" x14ac:dyDescent="0.25">
      <c r="B26" s="56">
        <v>45683</v>
      </c>
      <c r="C26" s="24" t="s">
        <v>25</v>
      </c>
      <c r="D26" s="25" t="s">
        <v>59</v>
      </c>
      <c r="E26" s="25" t="s">
        <v>27</v>
      </c>
      <c r="F26" s="28" t="s">
        <v>59</v>
      </c>
      <c r="G26" s="30">
        <v>0</v>
      </c>
      <c r="H26" s="31">
        <v>1.91</v>
      </c>
      <c r="I26" s="82">
        <v>1.76</v>
      </c>
      <c r="J26" s="32" t="s">
        <v>36</v>
      </c>
      <c r="K26" s="35">
        <v>0.90999999999999992</v>
      </c>
      <c r="L26" s="46"/>
    </row>
    <row r="27" spans="2:12" ht="21" customHeight="1" x14ac:dyDescent="0.25">
      <c r="B27" s="56">
        <v>45684</v>
      </c>
      <c r="C27" s="24" t="s">
        <v>11</v>
      </c>
      <c r="D27" s="25" t="s">
        <v>20</v>
      </c>
      <c r="E27" s="25" t="s">
        <v>60</v>
      </c>
      <c r="F27" s="26" t="s">
        <v>20</v>
      </c>
      <c r="G27" s="30">
        <v>-0.25</v>
      </c>
      <c r="H27" s="31">
        <v>1.93</v>
      </c>
      <c r="I27" s="82">
        <v>1.92</v>
      </c>
      <c r="J27" s="32" t="s">
        <v>36</v>
      </c>
      <c r="K27" s="35">
        <v>0.92999999999999994</v>
      </c>
      <c r="L27" s="46">
        <v>2.4</v>
      </c>
    </row>
    <row r="28" spans="2:12" ht="21" customHeight="1" x14ac:dyDescent="0.25">
      <c r="B28" s="56">
        <v>45688</v>
      </c>
      <c r="C28" s="24" t="s">
        <v>11</v>
      </c>
      <c r="D28" s="25" t="s">
        <v>49</v>
      </c>
      <c r="E28" s="25" t="s">
        <v>19</v>
      </c>
      <c r="F28" s="28" t="s">
        <v>49</v>
      </c>
      <c r="G28" s="33">
        <v>-0.25</v>
      </c>
      <c r="H28" s="31">
        <v>1.88</v>
      </c>
      <c r="I28" s="82">
        <v>2.08</v>
      </c>
      <c r="J28" s="32" t="s">
        <v>61</v>
      </c>
      <c r="K28" s="35">
        <v>-1</v>
      </c>
      <c r="L28" s="46"/>
    </row>
    <row r="29" spans="2:12" ht="21" customHeight="1" x14ac:dyDescent="0.25">
      <c r="B29" s="58">
        <v>45689</v>
      </c>
      <c r="C29" s="38" t="s">
        <v>29</v>
      </c>
      <c r="D29" s="42" t="s">
        <v>72</v>
      </c>
      <c r="E29" s="42" t="s">
        <v>73</v>
      </c>
      <c r="F29" s="43" t="s">
        <v>73</v>
      </c>
      <c r="G29" s="39">
        <v>0</v>
      </c>
      <c r="H29" s="40">
        <v>1.84</v>
      </c>
      <c r="I29" s="83">
        <v>1.9</v>
      </c>
      <c r="J29" s="47" t="s">
        <v>28</v>
      </c>
      <c r="K29" s="22">
        <v>0.84000000000000008</v>
      </c>
      <c r="L29" s="51"/>
    </row>
    <row r="30" spans="2:12" ht="21" customHeight="1" x14ac:dyDescent="0.25">
      <c r="B30" s="58">
        <v>45690</v>
      </c>
      <c r="C30" s="38" t="s">
        <v>25</v>
      </c>
      <c r="D30" s="42" t="s">
        <v>74</v>
      </c>
      <c r="E30" s="42" t="s">
        <v>75</v>
      </c>
      <c r="F30" s="43" t="s">
        <v>74</v>
      </c>
      <c r="G30" s="39">
        <v>-0.25</v>
      </c>
      <c r="H30" s="40">
        <v>2.0299999999999998</v>
      </c>
      <c r="I30" s="83">
        <v>1.89</v>
      </c>
      <c r="J30" s="47" t="s">
        <v>36</v>
      </c>
      <c r="K30" s="22">
        <v>1.0299999999999998</v>
      </c>
      <c r="L30" s="51"/>
    </row>
    <row r="31" spans="2:12" ht="21" customHeight="1" x14ac:dyDescent="0.25">
      <c r="B31" s="58">
        <v>45690</v>
      </c>
      <c r="C31" s="38" t="s">
        <v>25</v>
      </c>
      <c r="D31" s="42" t="s">
        <v>76</v>
      </c>
      <c r="E31" s="42" t="s">
        <v>77</v>
      </c>
      <c r="F31" s="43" t="s">
        <v>76</v>
      </c>
      <c r="G31" s="39">
        <v>0.25</v>
      </c>
      <c r="H31" s="40">
        <v>1.7</v>
      </c>
      <c r="I31" s="83">
        <v>1.75</v>
      </c>
      <c r="J31" s="47" t="s">
        <v>36</v>
      </c>
      <c r="K31" s="22">
        <v>0.7</v>
      </c>
      <c r="L31" s="51"/>
    </row>
    <row r="32" spans="2:12" ht="21" customHeight="1" x14ac:dyDescent="0.25">
      <c r="B32" s="58">
        <v>45690</v>
      </c>
      <c r="C32" s="38" t="s">
        <v>11</v>
      </c>
      <c r="D32" s="42" t="s">
        <v>78</v>
      </c>
      <c r="E32" s="42" t="s">
        <v>13</v>
      </c>
      <c r="F32" s="43" t="s">
        <v>13</v>
      </c>
      <c r="G32" s="39">
        <v>0</v>
      </c>
      <c r="H32" s="40">
        <v>1.74</v>
      </c>
      <c r="I32" s="83">
        <v>1.52</v>
      </c>
      <c r="J32" s="47" t="s">
        <v>48</v>
      </c>
      <c r="K32" s="23">
        <v>0</v>
      </c>
      <c r="L32" s="51">
        <v>1.6</v>
      </c>
    </row>
    <row r="33" spans="2:12" ht="21" customHeight="1" x14ac:dyDescent="0.25">
      <c r="B33" s="58">
        <v>45695</v>
      </c>
      <c r="C33" s="38" t="s">
        <v>8</v>
      </c>
      <c r="D33" s="42" t="s">
        <v>47</v>
      </c>
      <c r="E33" s="42" t="s">
        <v>34</v>
      </c>
      <c r="F33" s="43" t="s">
        <v>47</v>
      </c>
      <c r="G33" s="39">
        <v>0</v>
      </c>
      <c r="H33" s="40">
        <v>1.73</v>
      </c>
      <c r="I33" s="83">
        <v>1.76</v>
      </c>
      <c r="J33" s="47" t="s">
        <v>41</v>
      </c>
      <c r="K33" s="23">
        <v>-1</v>
      </c>
      <c r="L33" s="51"/>
    </row>
    <row r="34" spans="2:12" ht="21" customHeight="1" x14ac:dyDescent="0.25">
      <c r="B34" s="58">
        <v>45695</v>
      </c>
      <c r="C34" s="38" t="s">
        <v>11</v>
      </c>
      <c r="D34" s="42" t="s">
        <v>79</v>
      </c>
      <c r="E34" s="42" t="s">
        <v>56</v>
      </c>
      <c r="F34" s="43" t="s">
        <v>56</v>
      </c>
      <c r="G34" s="39">
        <v>-0.25</v>
      </c>
      <c r="H34" s="40">
        <v>1.74</v>
      </c>
      <c r="I34" s="83">
        <v>1.89</v>
      </c>
      <c r="J34" s="47" t="s">
        <v>91</v>
      </c>
      <c r="K34" s="22">
        <v>0.74</v>
      </c>
      <c r="L34" s="51"/>
    </row>
    <row r="35" spans="2:12" ht="21" customHeight="1" x14ac:dyDescent="0.25">
      <c r="B35" s="58">
        <v>45696</v>
      </c>
      <c r="C35" s="38" t="s">
        <v>25</v>
      </c>
      <c r="D35" s="42" t="s">
        <v>75</v>
      </c>
      <c r="E35" s="42" t="s">
        <v>80</v>
      </c>
      <c r="F35" s="44" t="s">
        <v>80</v>
      </c>
      <c r="G35" s="39">
        <v>0.25</v>
      </c>
      <c r="H35" s="40">
        <v>1.88</v>
      </c>
      <c r="I35" s="83">
        <v>1.99</v>
      </c>
      <c r="J35" s="47" t="s">
        <v>16</v>
      </c>
      <c r="K35" s="23">
        <v>-1</v>
      </c>
      <c r="L35" s="51"/>
    </row>
    <row r="36" spans="2:12" ht="21" customHeight="1" x14ac:dyDescent="0.25">
      <c r="B36" s="58">
        <v>45696</v>
      </c>
      <c r="C36" s="38" t="s">
        <v>29</v>
      </c>
      <c r="D36" s="42" t="s">
        <v>81</v>
      </c>
      <c r="E36" s="42" t="s">
        <v>33</v>
      </c>
      <c r="F36" s="44" t="s">
        <v>81</v>
      </c>
      <c r="G36" s="39">
        <v>0.25</v>
      </c>
      <c r="H36" s="40">
        <v>1.73</v>
      </c>
      <c r="I36" s="83">
        <v>1.6</v>
      </c>
      <c r="J36" s="47" t="s">
        <v>48</v>
      </c>
      <c r="K36" s="22">
        <v>0.36499999999999999</v>
      </c>
      <c r="L36" s="51"/>
    </row>
    <row r="37" spans="2:12" ht="21" customHeight="1" x14ac:dyDescent="0.25">
      <c r="B37" s="58">
        <v>45696</v>
      </c>
      <c r="C37" s="38" t="s">
        <v>11</v>
      </c>
      <c r="D37" s="42" t="s">
        <v>82</v>
      </c>
      <c r="E37" s="42" t="s">
        <v>20</v>
      </c>
      <c r="F37" s="43" t="s">
        <v>20</v>
      </c>
      <c r="G37" s="39">
        <v>0.5</v>
      </c>
      <c r="H37" s="40">
        <v>1.72</v>
      </c>
      <c r="I37" s="83">
        <v>1.57</v>
      </c>
      <c r="J37" s="47" t="s">
        <v>48</v>
      </c>
      <c r="K37" s="22">
        <v>0.72</v>
      </c>
      <c r="L37" s="51"/>
    </row>
    <row r="38" spans="2:12" ht="21" customHeight="1" x14ac:dyDescent="0.25">
      <c r="B38" s="58">
        <v>45697</v>
      </c>
      <c r="C38" s="38" t="s">
        <v>29</v>
      </c>
      <c r="D38" s="42" t="s">
        <v>83</v>
      </c>
      <c r="E38" s="42" t="s">
        <v>72</v>
      </c>
      <c r="F38" s="43" t="s">
        <v>83</v>
      </c>
      <c r="G38" s="39">
        <v>0</v>
      </c>
      <c r="H38" s="40">
        <v>1.68</v>
      </c>
      <c r="I38" s="83">
        <v>1.67</v>
      </c>
      <c r="J38" s="47" t="s">
        <v>92</v>
      </c>
      <c r="K38" s="22">
        <v>0</v>
      </c>
      <c r="L38" s="51">
        <v>-0.2</v>
      </c>
    </row>
    <row r="39" spans="2:12" ht="21" customHeight="1" x14ac:dyDescent="0.25">
      <c r="B39" s="58">
        <v>45703</v>
      </c>
      <c r="C39" s="38" t="s">
        <v>29</v>
      </c>
      <c r="D39" s="42" t="s">
        <v>32</v>
      </c>
      <c r="E39" s="42" t="s">
        <v>73</v>
      </c>
      <c r="F39" s="44" t="s">
        <v>73</v>
      </c>
      <c r="G39" s="39">
        <v>0.25</v>
      </c>
      <c r="H39" s="40">
        <v>1.72</v>
      </c>
      <c r="I39" s="83">
        <v>1.67</v>
      </c>
      <c r="J39" s="47" t="s">
        <v>28</v>
      </c>
      <c r="K39" s="22">
        <v>0.72</v>
      </c>
      <c r="L39" s="51"/>
    </row>
    <row r="40" spans="2:12" ht="21" customHeight="1" x14ac:dyDescent="0.25">
      <c r="B40" s="58">
        <v>45703</v>
      </c>
      <c r="C40" s="38" t="s">
        <v>29</v>
      </c>
      <c r="D40" s="42" t="s">
        <v>84</v>
      </c>
      <c r="E40" s="42" t="s">
        <v>81</v>
      </c>
      <c r="F40" s="44" t="s">
        <v>84</v>
      </c>
      <c r="G40" s="39">
        <v>0</v>
      </c>
      <c r="H40" s="40">
        <v>1.68</v>
      </c>
      <c r="I40" s="83">
        <v>1.52</v>
      </c>
      <c r="J40" s="47" t="s">
        <v>91</v>
      </c>
      <c r="K40" s="23">
        <v>-1</v>
      </c>
      <c r="L40" s="51"/>
    </row>
    <row r="41" spans="2:12" ht="21" customHeight="1" x14ac:dyDescent="0.25">
      <c r="B41" s="58">
        <v>45703</v>
      </c>
      <c r="C41" s="38" t="s">
        <v>11</v>
      </c>
      <c r="D41" s="42" t="s">
        <v>85</v>
      </c>
      <c r="E41" s="42" t="s">
        <v>13</v>
      </c>
      <c r="F41" s="44" t="s">
        <v>85</v>
      </c>
      <c r="G41" s="39">
        <v>0</v>
      </c>
      <c r="H41" s="40">
        <v>1.9</v>
      </c>
      <c r="I41" s="83">
        <v>1.67</v>
      </c>
      <c r="J41" s="47" t="s">
        <v>36</v>
      </c>
      <c r="K41" s="23">
        <v>0</v>
      </c>
      <c r="L41" s="51"/>
    </row>
    <row r="42" spans="2:12" ht="21" customHeight="1" x14ac:dyDescent="0.25">
      <c r="B42" s="58">
        <v>45704</v>
      </c>
      <c r="C42" s="38" t="s">
        <v>29</v>
      </c>
      <c r="D42" s="42" t="s">
        <v>86</v>
      </c>
      <c r="E42" s="42" t="s">
        <v>54</v>
      </c>
      <c r="F42" s="44" t="s">
        <v>54</v>
      </c>
      <c r="G42" s="39">
        <v>-0.25</v>
      </c>
      <c r="H42" s="40">
        <v>1.8</v>
      </c>
      <c r="I42" s="83">
        <v>1.72</v>
      </c>
      <c r="J42" s="47" t="s">
        <v>41</v>
      </c>
      <c r="K42" s="22">
        <v>0.8</v>
      </c>
      <c r="L42" s="51"/>
    </row>
    <row r="43" spans="2:12" ht="21" customHeight="1" x14ac:dyDescent="0.25">
      <c r="B43" s="58">
        <v>45704</v>
      </c>
      <c r="C43" s="38" t="s">
        <v>25</v>
      </c>
      <c r="D43" s="42" t="s">
        <v>80</v>
      </c>
      <c r="E43" s="42" t="s">
        <v>77</v>
      </c>
      <c r="F43" s="44" t="s">
        <v>80</v>
      </c>
      <c r="G43" s="39">
        <v>0</v>
      </c>
      <c r="H43" s="40">
        <v>1.82</v>
      </c>
      <c r="I43" s="83">
        <v>1.6</v>
      </c>
      <c r="J43" s="47" t="s">
        <v>93</v>
      </c>
      <c r="K43" s="22">
        <v>0.82000000000000006</v>
      </c>
      <c r="L43" s="51">
        <v>1.3</v>
      </c>
    </row>
    <row r="44" spans="2:12" ht="21" customHeight="1" x14ac:dyDescent="0.25">
      <c r="B44" s="58">
        <v>45709</v>
      </c>
      <c r="C44" s="38" t="s">
        <v>11</v>
      </c>
      <c r="D44" s="42" t="s">
        <v>19</v>
      </c>
      <c r="E44" s="42" t="s">
        <v>15</v>
      </c>
      <c r="F44" s="43" t="s">
        <v>15</v>
      </c>
      <c r="G44" s="41">
        <v>0</v>
      </c>
      <c r="H44" s="41">
        <v>1.84</v>
      </c>
      <c r="I44" s="83">
        <v>1.79</v>
      </c>
      <c r="J44" s="47" t="s">
        <v>28</v>
      </c>
      <c r="K44" s="22">
        <v>0.84000000000000008</v>
      </c>
      <c r="L44" s="51"/>
    </row>
    <row r="45" spans="2:12" ht="21" customHeight="1" x14ac:dyDescent="0.25">
      <c r="B45" s="58">
        <v>45709</v>
      </c>
      <c r="C45" s="38" t="s">
        <v>21</v>
      </c>
      <c r="D45" s="42" t="s">
        <v>87</v>
      </c>
      <c r="E45" s="42" t="s">
        <v>88</v>
      </c>
      <c r="F45" s="43" t="s">
        <v>88</v>
      </c>
      <c r="G45" s="41">
        <v>-0.25</v>
      </c>
      <c r="H45" s="41">
        <v>1.74</v>
      </c>
      <c r="I45" s="83">
        <v>1.65</v>
      </c>
      <c r="J45" s="47" t="s">
        <v>94</v>
      </c>
      <c r="K45" s="22">
        <v>0.74</v>
      </c>
      <c r="L45" s="51"/>
    </row>
    <row r="46" spans="2:12" ht="21" customHeight="1" x14ac:dyDescent="0.25">
      <c r="B46" s="58">
        <v>45710</v>
      </c>
      <c r="C46" s="38" t="s">
        <v>21</v>
      </c>
      <c r="D46" s="42" t="s">
        <v>89</v>
      </c>
      <c r="E46" s="45" t="s">
        <v>90</v>
      </c>
      <c r="F46" s="44" t="s">
        <v>90</v>
      </c>
      <c r="G46" s="41">
        <v>0.25</v>
      </c>
      <c r="H46" s="41">
        <v>1.72</v>
      </c>
      <c r="I46" s="83">
        <v>1.65</v>
      </c>
      <c r="J46" s="47" t="s">
        <v>92</v>
      </c>
      <c r="K46" s="22">
        <v>0.36</v>
      </c>
      <c r="L46" s="51"/>
    </row>
    <row r="47" spans="2:12" ht="21" customHeight="1" x14ac:dyDescent="0.25">
      <c r="B47" s="58">
        <v>45711</v>
      </c>
      <c r="C47" s="38" t="s">
        <v>11</v>
      </c>
      <c r="D47" s="42" t="s">
        <v>79</v>
      </c>
      <c r="E47" s="45" t="s">
        <v>13</v>
      </c>
      <c r="F47" s="44" t="s">
        <v>13</v>
      </c>
      <c r="G47" s="41">
        <v>-0.25</v>
      </c>
      <c r="H47" s="41">
        <v>1.97</v>
      </c>
      <c r="I47" s="83">
        <v>1.9</v>
      </c>
      <c r="J47" s="47" t="s">
        <v>36</v>
      </c>
      <c r="K47" s="23">
        <v>-1</v>
      </c>
      <c r="L47" s="51">
        <v>0.9</v>
      </c>
    </row>
    <row r="48" spans="2:12" ht="21" customHeight="1" x14ac:dyDescent="0.25">
      <c r="B48" s="58">
        <v>45717</v>
      </c>
      <c r="C48" s="52" t="s">
        <v>29</v>
      </c>
      <c r="D48" s="53" t="s">
        <v>95</v>
      </c>
      <c r="E48" s="44" t="s">
        <v>31</v>
      </c>
      <c r="F48" s="44" t="s">
        <v>31</v>
      </c>
      <c r="G48" s="40">
        <v>0</v>
      </c>
      <c r="H48" s="40">
        <v>1.91</v>
      </c>
      <c r="I48" s="40">
        <v>1.62</v>
      </c>
      <c r="J48" s="47" t="s">
        <v>91</v>
      </c>
      <c r="K48" s="22">
        <v>0.90999999999999992</v>
      </c>
      <c r="L48" s="51"/>
    </row>
    <row r="49" spans="2:12" ht="21" customHeight="1" x14ac:dyDescent="0.25">
      <c r="B49" s="58">
        <v>45717</v>
      </c>
      <c r="C49" s="52" t="s">
        <v>25</v>
      </c>
      <c r="D49" s="53" t="s">
        <v>59</v>
      </c>
      <c r="E49" s="44" t="s">
        <v>96</v>
      </c>
      <c r="F49" s="44" t="s">
        <v>96</v>
      </c>
      <c r="G49" s="40">
        <v>0.25</v>
      </c>
      <c r="H49" s="40">
        <v>1.89</v>
      </c>
      <c r="I49" s="40">
        <v>1.67</v>
      </c>
      <c r="J49" s="47" t="s">
        <v>48</v>
      </c>
      <c r="K49" s="22">
        <v>0.44499999999999995</v>
      </c>
      <c r="L49" s="51"/>
    </row>
    <row r="50" spans="2:12" ht="21" customHeight="1" x14ac:dyDescent="0.25">
      <c r="B50" s="58">
        <v>45718</v>
      </c>
      <c r="C50" s="52" t="s">
        <v>25</v>
      </c>
      <c r="D50" s="53" t="s">
        <v>97</v>
      </c>
      <c r="E50" s="44" t="s">
        <v>40</v>
      </c>
      <c r="F50" s="44" t="s">
        <v>40</v>
      </c>
      <c r="G50" s="40">
        <v>0</v>
      </c>
      <c r="H50" s="40">
        <v>1.79</v>
      </c>
      <c r="I50" s="40">
        <v>1.84</v>
      </c>
      <c r="J50" s="47" t="s">
        <v>109</v>
      </c>
      <c r="K50" s="23">
        <v>-1</v>
      </c>
      <c r="L50" s="51"/>
    </row>
    <row r="51" spans="2:12" ht="21" customHeight="1" x14ac:dyDescent="0.25">
      <c r="B51" s="58">
        <v>45718</v>
      </c>
      <c r="C51" s="52" t="s">
        <v>8</v>
      </c>
      <c r="D51" s="53" t="s">
        <v>51</v>
      </c>
      <c r="E51" s="44" t="s">
        <v>98</v>
      </c>
      <c r="F51" s="44" t="s">
        <v>98</v>
      </c>
      <c r="G51" s="40">
        <v>-0.25</v>
      </c>
      <c r="H51" s="40">
        <v>2.0099999999999998</v>
      </c>
      <c r="I51" s="40">
        <v>1.7</v>
      </c>
      <c r="J51" s="47" t="s">
        <v>94</v>
      </c>
      <c r="K51" s="22">
        <v>1.0099999999999998</v>
      </c>
      <c r="L51" s="51"/>
    </row>
    <row r="52" spans="2:12" ht="21" customHeight="1" x14ac:dyDescent="0.25">
      <c r="B52" s="58">
        <v>45718</v>
      </c>
      <c r="C52" s="52" t="s">
        <v>8</v>
      </c>
      <c r="D52" s="53" t="s">
        <v>99</v>
      </c>
      <c r="E52" s="44" t="s">
        <v>10</v>
      </c>
      <c r="F52" s="44" t="s">
        <v>10</v>
      </c>
      <c r="G52" s="40">
        <v>-0.25</v>
      </c>
      <c r="H52" s="40">
        <v>1.83</v>
      </c>
      <c r="I52" s="40">
        <v>1.7</v>
      </c>
      <c r="J52" s="47" t="s">
        <v>94</v>
      </c>
      <c r="K52" s="22">
        <v>0.83000000000000007</v>
      </c>
      <c r="L52" s="51">
        <v>2.2000000000000002</v>
      </c>
    </row>
    <row r="53" spans="2:12" ht="21" customHeight="1" x14ac:dyDescent="0.25">
      <c r="B53" s="58">
        <v>45723</v>
      </c>
      <c r="C53" s="52" t="s">
        <v>29</v>
      </c>
      <c r="D53" s="53" t="s">
        <v>81</v>
      </c>
      <c r="E53" s="44" t="s">
        <v>54</v>
      </c>
      <c r="F53" s="44" t="s">
        <v>54</v>
      </c>
      <c r="G53" s="40">
        <v>0</v>
      </c>
      <c r="H53" s="40">
        <v>1.86</v>
      </c>
      <c r="I53" s="40">
        <v>1.89</v>
      </c>
      <c r="J53" s="47" t="s">
        <v>61</v>
      </c>
      <c r="K53" s="22">
        <v>0.8600000000000001</v>
      </c>
      <c r="L53" s="51"/>
    </row>
    <row r="54" spans="2:12" ht="21" customHeight="1" x14ac:dyDescent="0.25">
      <c r="B54" s="58">
        <v>45723</v>
      </c>
      <c r="C54" s="52" t="s">
        <v>8</v>
      </c>
      <c r="D54" s="53" t="s">
        <v>98</v>
      </c>
      <c r="E54" s="44" t="s">
        <v>100</v>
      </c>
      <c r="F54" s="44" t="s">
        <v>100</v>
      </c>
      <c r="G54" s="40">
        <v>-0.25</v>
      </c>
      <c r="H54" s="40">
        <v>1.99</v>
      </c>
      <c r="I54" s="40">
        <v>1.92</v>
      </c>
      <c r="J54" s="47" t="s">
        <v>48</v>
      </c>
      <c r="K54" s="22">
        <v>-0.5</v>
      </c>
      <c r="L54" s="51"/>
    </row>
    <row r="55" spans="2:12" ht="21" customHeight="1" x14ac:dyDescent="0.25">
      <c r="B55" s="58">
        <v>45724</v>
      </c>
      <c r="C55" s="52" t="s">
        <v>21</v>
      </c>
      <c r="D55" s="53" t="s">
        <v>101</v>
      </c>
      <c r="E55" s="44" t="s">
        <v>102</v>
      </c>
      <c r="F55" s="44" t="s">
        <v>102</v>
      </c>
      <c r="G55" s="40">
        <v>0.5</v>
      </c>
      <c r="H55" s="40">
        <v>1.92</v>
      </c>
      <c r="I55" s="40">
        <v>1.85</v>
      </c>
      <c r="J55" s="47" t="s">
        <v>36</v>
      </c>
      <c r="K55" s="22">
        <v>-1</v>
      </c>
      <c r="L55" s="51"/>
    </row>
    <row r="56" spans="2:12" ht="21" customHeight="1" x14ac:dyDescent="0.25">
      <c r="B56" s="58">
        <v>45724</v>
      </c>
      <c r="C56" s="52" t="s">
        <v>25</v>
      </c>
      <c r="D56" s="53" t="s">
        <v>26</v>
      </c>
      <c r="E56" s="53" t="s">
        <v>103</v>
      </c>
      <c r="F56" s="44" t="s">
        <v>103</v>
      </c>
      <c r="G56" s="40">
        <v>0</v>
      </c>
      <c r="H56" s="40">
        <v>1.71</v>
      </c>
      <c r="I56" s="40">
        <v>1.67</v>
      </c>
      <c r="J56" s="47" t="s">
        <v>109</v>
      </c>
      <c r="K56" s="23">
        <v>-1</v>
      </c>
      <c r="L56" s="51"/>
    </row>
    <row r="57" spans="2:12" ht="21" customHeight="1" x14ac:dyDescent="0.25">
      <c r="B57" s="58">
        <v>45725</v>
      </c>
      <c r="C57" s="52" t="s">
        <v>8</v>
      </c>
      <c r="D57" s="53" t="s">
        <v>9</v>
      </c>
      <c r="E57" s="53" t="s">
        <v>35</v>
      </c>
      <c r="F57" s="44" t="s">
        <v>9</v>
      </c>
      <c r="G57" s="40">
        <v>-0.25</v>
      </c>
      <c r="H57" s="40">
        <v>1.81</v>
      </c>
      <c r="I57" s="40">
        <v>1.82</v>
      </c>
      <c r="J57" s="47" t="s">
        <v>41</v>
      </c>
      <c r="K57" s="22">
        <v>-1</v>
      </c>
      <c r="L57" s="51"/>
    </row>
    <row r="58" spans="2:12" ht="21" customHeight="1" x14ac:dyDescent="0.25">
      <c r="B58" s="58">
        <v>45725</v>
      </c>
      <c r="C58" s="52" t="s">
        <v>11</v>
      </c>
      <c r="D58" s="53" t="s">
        <v>56</v>
      </c>
      <c r="E58" s="53" t="s">
        <v>44</v>
      </c>
      <c r="F58" s="44" t="s">
        <v>56</v>
      </c>
      <c r="G58" s="40">
        <v>0</v>
      </c>
      <c r="H58" s="40">
        <v>1.85</v>
      </c>
      <c r="I58" s="40">
        <v>1.84</v>
      </c>
      <c r="J58" s="47" t="s">
        <v>94</v>
      </c>
      <c r="K58" s="22">
        <v>-1</v>
      </c>
      <c r="L58" s="51">
        <v>-3.6</v>
      </c>
    </row>
    <row r="59" spans="2:12" ht="21" customHeight="1" x14ac:dyDescent="0.25">
      <c r="B59" s="58">
        <v>45730</v>
      </c>
      <c r="C59" s="52" t="s">
        <v>29</v>
      </c>
      <c r="D59" s="53" t="s">
        <v>32</v>
      </c>
      <c r="E59" s="53" t="s">
        <v>30</v>
      </c>
      <c r="F59" s="44" t="s">
        <v>30</v>
      </c>
      <c r="G59" s="40">
        <v>0.25</v>
      </c>
      <c r="H59" s="40">
        <v>1.89</v>
      </c>
      <c r="I59" s="40">
        <v>1.87</v>
      </c>
      <c r="J59" s="47" t="s">
        <v>109</v>
      </c>
      <c r="K59" s="22">
        <v>-1</v>
      </c>
      <c r="L59" s="51"/>
    </row>
    <row r="60" spans="2:12" ht="21" customHeight="1" x14ac:dyDescent="0.25">
      <c r="B60" s="58">
        <v>45730</v>
      </c>
      <c r="C60" s="52" t="s">
        <v>11</v>
      </c>
      <c r="D60" s="53" t="s">
        <v>20</v>
      </c>
      <c r="E60" s="53" t="s">
        <v>19</v>
      </c>
      <c r="F60" s="44" t="s">
        <v>20</v>
      </c>
      <c r="G60" s="40">
        <v>-0.25</v>
      </c>
      <c r="H60" s="40">
        <v>1.76</v>
      </c>
      <c r="I60" s="40">
        <v>1.7</v>
      </c>
      <c r="J60" s="47" t="s">
        <v>36</v>
      </c>
      <c r="K60" s="22">
        <v>0.76</v>
      </c>
      <c r="L60" s="51"/>
    </row>
    <row r="61" spans="2:12" ht="21" customHeight="1" x14ac:dyDescent="0.25">
      <c r="B61" s="58">
        <v>45731</v>
      </c>
      <c r="C61" s="52" t="s">
        <v>29</v>
      </c>
      <c r="D61" s="53" t="s">
        <v>95</v>
      </c>
      <c r="E61" s="53" t="s">
        <v>81</v>
      </c>
      <c r="F61" s="44" t="s">
        <v>81</v>
      </c>
      <c r="G61" s="40">
        <v>0.25</v>
      </c>
      <c r="H61" s="40">
        <v>1.8</v>
      </c>
      <c r="I61" s="40">
        <v>1.92</v>
      </c>
      <c r="J61" s="47" t="s">
        <v>38</v>
      </c>
      <c r="K61" s="22">
        <v>0.8</v>
      </c>
      <c r="L61" s="51"/>
    </row>
    <row r="62" spans="2:12" ht="21" customHeight="1" x14ac:dyDescent="0.25">
      <c r="B62" s="58">
        <v>45731</v>
      </c>
      <c r="C62" s="52" t="s">
        <v>21</v>
      </c>
      <c r="D62" s="53" t="s">
        <v>104</v>
      </c>
      <c r="E62" s="53" t="s">
        <v>105</v>
      </c>
      <c r="F62" s="44" t="s">
        <v>22</v>
      </c>
      <c r="G62" s="40">
        <v>-0.25</v>
      </c>
      <c r="H62" s="40">
        <v>1.74</v>
      </c>
      <c r="I62" s="40">
        <v>1.7</v>
      </c>
      <c r="J62" s="47" t="s">
        <v>91</v>
      </c>
      <c r="K62" s="22">
        <v>0.74</v>
      </c>
      <c r="L62" s="51"/>
    </row>
    <row r="63" spans="2:12" ht="21" customHeight="1" x14ac:dyDescent="0.25">
      <c r="B63" s="58">
        <v>45731</v>
      </c>
      <c r="C63" s="52" t="s">
        <v>8</v>
      </c>
      <c r="D63" s="53" t="s">
        <v>106</v>
      </c>
      <c r="E63" s="53" t="s">
        <v>10</v>
      </c>
      <c r="F63" s="44" t="s">
        <v>10</v>
      </c>
      <c r="G63" s="40">
        <v>0.5</v>
      </c>
      <c r="H63" s="40">
        <v>1.81</v>
      </c>
      <c r="I63" s="40">
        <v>1.81</v>
      </c>
      <c r="J63" s="47" t="s">
        <v>109</v>
      </c>
      <c r="K63" s="22">
        <v>-1</v>
      </c>
      <c r="L63" s="51">
        <v>0.3</v>
      </c>
    </row>
    <row r="64" spans="2:12" ht="21" customHeight="1" x14ac:dyDescent="0.25">
      <c r="B64" s="58">
        <v>45745</v>
      </c>
      <c r="C64" s="52" t="s">
        <v>29</v>
      </c>
      <c r="D64" s="53" t="s">
        <v>81</v>
      </c>
      <c r="E64" s="53" t="s">
        <v>107</v>
      </c>
      <c r="F64" s="44" t="s">
        <v>107</v>
      </c>
      <c r="G64" s="41">
        <v>0</v>
      </c>
      <c r="H64" s="41">
        <v>1.77</v>
      </c>
      <c r="I64" s="40">
        <v>1.65</v>
      </c>
      <c r="J64" s="47" t="s">
        <v>109</v>
      </c>
      <c r="K64" s="23">
        <v>-1</v>
      </c>
      <c r="L64" s="51"/>
    </row>
    <row r="65" spans="2:12" ht="21" customHeight="1" x14ac:dyDescent="0.25">
      <c r="B65" s="58">
        <v>45745</v>
      </c>
      <c r="C65" s="52" t="s">
        <v>11</v>
      </c>
      <c r="D65" s="53" t="s">
        <v>19</v>
      </c>
      <c r="E65" s="53" t="s">
        <v>78</v>
      </c>
      <c r="F65" s="44" t="s">
        <v>78</v>
      </c>
      <c r="G65" s="41">
        <v>-0.5</v>
      </c>
      <c r="H65" s="41">
        <v>1.8</v>
      </c>
      <c r="I65" s="40">
        <v>1.74</v>
      </c>
      <c r="J65" s="47" t="s">
        <v>28</v>
      </c>
      <c r="K65" s="22">
        <v>0.8</v>
      </c>
      <c r="L65" s="51"/>
    </row>
    <row r="66" spans="2:12" ht="21" customHeight="1" x14ac:dyDescent="0.25">
      <c r="B66" s="58">
        <v>45746</v>
      </c>
      <c r="C66" s="52" t="s">
        <v>8</v>
      </c>
      <c r="D66" s="53" t="s">
        <v>98</v>
      </c>
      <c r="E66" s="53" t="s">
        <v>34</v>
      </c>
      <c r="F66" s="44" t="s">
        <v>34</v>
      </c>
      <c r="G66" s="41">
        <v>0.5</v>
      </c>
      <c r="H66" s="41">
        <v>1.89</v>
      </c>
      <c r="I66" s="40">
        <v>1.82</v>
      </c>
      <c r="J66" s="47" t="s">
        <v>38</v>
      </c>
      <c r="K66" s="22">
        <v>0.8899999999999999</v>
      </c>
      <c r="L66" s="51"/>
    </row>
    <row r="67" spans="2:12" ht="21" customHeight="1" x14ac:dyDescent="0.25">
      <c r="B67" s="58">
        <v>45746</v>
      </c>
      <c r="C67" s="52" t="s">
        <v>8</v>
      </c>
      <c r="D67" s="53" t="s">
        <v>51</v>
      </c>
      <c r="E67" s="53" t="s">
        <v>10</v>
      </c>
      <c r="F67" s="44" t="s">
        <v>10</v>
      </c>
      <c r="G67" s="41">
        <v>-0.25</v>
      </c>
      <c r="H67" s="41">
        <v>1.66</v>
      </c>
      <c r="I67" s="40">
        <v>1.7</v>
      </c>
      <c r="J67" s="47" t="s">
        <v>17</v>
      </c>
      <c r="K67" s="22">
        <v>0.65999999999999992</v>
      </c>
      <c r="L67" s="51"/>
    </row>
    <row r="68" spans="2:12" ht="21" customHeight="1" x14ac:dyDescent="0.25">
      <c r="B68" s="58">
        <v>45746</v>
      </c>
      <c r="C68" s="52" t="s">
        <v>25</v>
      </c>
      <c r="D68" s="53" t="s">
        <v>80</v>
      </c>
      <c r="E68" s="53" t="s">
        <v>96</v>
      </c>
      <c r="F68" s="44" t="s">
        <v>80</v>
      </c>
      <c r="G68" s="41">
        <v>-0.25</v>
      </c>
      <c r="H68" s="41">
        <v>1.63</v>
      </c>
      <c r="I68" s="40">
        <v>1.47</v>
      </c>
      <c r="J68" s="47" t="s">
        <v>36</v>
      </c>
      <c r="K68" s="22">
        <v>0.62999999999999989</v>
      </c>
      <c r="L68" s="51"/>
    </row>
    <row r="69" spans="2:12" ht="21" customHeight="1" x14ac:dyDescent="0.25">
      <c r="B69" s="58">
        <v>45748</v>
      </c>
      <c r="C69" s="52" t="s">
        <v>21</v>
      </c>
      <c r="D69" s="53" t="s">
        <v>22</v>
      </c>
      <c r="E69" s="53" t="s">
        <v>108</v>
      </c>
      <c r="F69" s="44" t="s">
        <v>108</v>
      </c>
      <c r="G69" s="41">
        <v>0.25</v>
      </c>
      <c r="H69" s="41">
        <v>1.82</v>
      </c>
      <c r="I69" s="40">
        <v>1.82</v>
      </c>
      <c r="J69" s="47" t="s">
        <v>109</v>
      </c>
      <c r="K69" s="23">
        <v>-1</v>
      </c>
      <c r="L69" s="51">
        <v>1</v>
      </c>
    </row>
    <row r="70" spans="2:12" ht="21" customHeight="1" x14ac:dyDescent="0.25">
      <c r="B70" s="58">
        <v>45751</v>
      </c>
      <c r="C70" s="52" t="s">
        <v>11</v>
      </c>
      <c r="D70" s="53" t="s">
        <v>20</v>
      </c>
      <c r="E70" s="53" t="s">
        <v>15</v>
      </c>
      <c r="F70" s="44" t="s">
        <v>15</v>
      </c>
      <c r="G70" s="41">
        <v>0.25</v>
      </c>
      <c r="H70" s="40">
        <v>1.79</v>
      </c>
      <c r="I70" s="40">
        <v>1.83</v>
      </c>
      <c r="J70" s="47" t="s">
        <v>109</v>
      </c>
      <c r="K70" s="23">
        <v>-1</v>
      </c>
      <c r="L70" s="51"/>
    </row>
    <row r="71" spans="2:12" ht="21" customHeight="1" x14ac:dyDescent="0.25">
      <c r="B71" s="58">
        <v>45752</v>
      </c>
      <c r="C71" s="52" t="s">
        <v>29</v>
      </c>
      <c r="D71" s="53" t="s">
        <v>73</v>
      </c>
      <c r="E71" s="53" t="s">
        <v>110</v>
      </c>
      <c r="F71" s="44" t="s">
        <v>110</v>
      </c>
      <c r="G71" s="41">
        <v>-0.25</v>
      </c>
      <c r="H71" s="40">
        <v>2.0099999999999998</v>
      </c>
      <c r="I71" s="40">
        <v>1.83</v>
      </c>
      <c r="J71" s="47" t="s">
        <v>124</v>
      </c>
      <c r="K71" s="22">
        <v>1.0099999999999998</v>
      </c>
      <c r="L71" s="51"/>
    </row>
    <row r="72" spans="2:12" ht="21" customHeight="1" x14ac:dyDescent="0.25">
      <c r="B72" s="58">
        <v>45752</v>
      </c>
      <c r="C72" s="52" t="s">
        <v>21</v>
      </c>
      <c r="D72" s="53" t="s">
        <v>111</v>
      </c>
      <c r="E72" s="53" t="s">
        <v>105</v>
      </c>
      <c r="F72" s="44" t="s">
        <v>22</v>
      </c>
      <c r="G72" s="41">
        <v>0</v>
      </c>
      <c r="H72" s="40">
        <v>1.83</v>
      </c>
      <c r="I72" s="40">
        <v>1.84</v>
      </c>
      <c r="J72" s="47" t="s">
        <v>91</v>
      </c>
      <c r="K72" s="22">
        <v>0.83000000000000007</v>
      </c>
      <c r="L72" s="51"/>
    </row>
    <row r="73" spans="2:12" ht="21" customHeight="1" x14ac:dyDescent="0.25">
      <c r="B73" s="58">
        <v>45752</v>
      </c>
      <c r="C73" s="52" t="s">
        <v>29</v>
      </c>
      <c r="D73" s="53" t="s">
        <v>95</v>
      </c>
      <c r="E73" s="53" t="s">
        <v>33</v>
      </c>
      <c r="F73" s="44" t="s">
        <v>33</v>
      </c>
      <c r="G73" s="41">
        <v>0</v>
      </c>
      <c r="H73" s="40">
        <v>1.93</v>
      </c>
      <c r="I73" s="40">
        <v>2</v>
      </c>
      <c r="J73" s="47" t="s">
        <v>53</v>
      </c>
      <c r="K73" s="23">
        <v>-1</v>
      </c>
      <c r="L73" s="51"/>
    </row>
    <row r="74" spans="2:12" ht="21" customHeight="1" x14ac:dyDescent="0.25">
      <c r="B74" s="58">
        <v>45753</v>
      </c>
      <c r="C74" s="52" t="s">
        <v>29</v>
      </c>
      <c r="D74" s="53" t="s">
        <v>32</v>
      </c>
      <c r="E74" s="53" t="s">
        <v>81</v>
      </c>
      <c r="F74" s="44" t="s">
        <v>81</v>
      </c>
      <c r="G74" s="41">
        <v>0.25</v>
      </c>
      <c r="H74" s="40">
        <v>1.76</v>
      </c>
      <c r="I74" s="40">
        <v>1.89</v>
      </c>
      <c r="J74" s="47" t="s">
        <v>48</v>
      </c>
      <c r="K74" s="22">
        <v>0.38</v>
      </c>
      <c r="L74" s="51"/>
    </row>
    <row r="75" spans="2:12" ht="21" customHeight="1" x14ac:dyDescent="0.25">
      <c r="B75" s="58">
        <v>45753</v>
      </c>
      <c r="C75" s="52" t="s">
        <v>8</v>
      </c>
      <c r="D75" s="53" t="s">
        <v>37</v>
      </c>
      <c r="E75" s="53" t="s">
        <v>57</v>
      </c>
      <c r="F75" s="44" t="s">
        <v>57</v>
      </c>
      <c r="G75" s="41">
        <v>-0.25</v>
      </c>
      <c r="H75" s="40">
        <v>1.89</v>
      </c>
      <c r="I75" s="40">
        <v>1.8</v>
      </c>
      <c r="J75" s="47" t="s">
        <v>28</v>
      </c>
      <c r="K75" s="22">
        <v>0.8899999999999999</v>
      </c>
      <c r="L75" s="51">
        <v>1.1000000000000001</v>
      </c>
    </row>
    <row r="76" spans="2:12" ht="21" customHeight="1" x14ac:dyDescent="0.25">
      <c r="B76" s="58">
        <v>45758</v>
      </c>
      <c r="C76" s="52" t="s">
        <v>25</v>
      </c>
      <c r="D76" s="44" t="s">
        <v>74</v>
      </c>
      <c r="E76" s="44" t="s">
        <v>96</v>
      </c>
      <c r="F76" s="44" t="s">
        <v>74</v>
      </c>
      <c r="G76" s="41">
        <v>-0.25</v>
      </c>
      <c r="H76" s="40">
        <v>1.96</v>
      </c>
      <c r="I76" s="40">
        <v>1.99</v>
      </c>
      <c r="J76" s="47" t="s">
        <v>109</v>
      </c>
      <c r="K76" s="22">
        <v>0.96</v>
      </c>
      <c r="L76" s="51"/>
    </row>
    <row r="77" spans="2:12" ht="21" customHeight="1" x14ac:dyDescent="0.25">
      <c r="B77" s="58">
        <v>45759</v>
      </c>
      <c r="C77" s="52" t="s">
        <v>29</v>
      </c>
      <c r="D77" s="53" t="s">
        <v>72</v>
      </c>
      <c r="E77" s="44" t="s">
        <v>112</v>
      </c>
      <c r="F77" s="44" t="s">
        <v>112</v>
      </c>
      <c r="G77" s="41">
        <v>0.25</v>
      </c>
      <c r="H77" s="40">
        <v>1.78</v>
      </c>
      <c r="I77" s="40">
        <v>1.82</v>
      </c>
      <c r="J77" s="47" t="s">
        <v>91</v>
      </c>
      <c r="K77" s="22">
        <v>0.78</v>
      </c>
      <c r="L77" s="51"/>
    </row>
    <row r="78" spans="2:12" ht="21" customHeight="1" x14ac:dyDescent="0.25">
      <c r="B78" s="58">
        <v>45759</v>
      </c>
      <c r="C78" s="52" t="s">
        <v>29</v>
      </c>
      <c r="D78" s="44" t="s">
        <v>81</v>
      </c>
      <c r="E78" s="44" t="s">
        <v>73</v>
      </c>
      <c r="F78" s="44" t="s">
        <v>73</v>
      </c>
      <c r="G78" s="41">
        <v>0.5</v>
      </c>
      <c r="H78" s="40">
        <v>1.78</v>
      </c>
      <c r="I78" s="40">
        <v>1.63</v>
      </c>
      <c r="J78" s="47" t="s">
        <v>91</v>
      </c>
      <c r="K78" s="22">
        <v>0.78</v>
      </c>
      <c r="L78" s="51"/>
    </row>
    <row r="79" spans="2:12" ht="21" customHeight="1" x14ac:dyDescent="0.25">
      <c r="B79" s="58">
        <v>45759</v>
      </c>
      <c r="C79" s="52" t="s">
        <v>25</v>
      </c>
      <c r="D79" s="53" t="s">
        <v>97</v>
      </c>
      <c r="E79" s="44" t="s">
        <v>113</v>
      </c>
      <c r="F79" s="44" t="s">
        <v>114</v>
      </c>
      <c r="G79" s="41">
        <v>-0.5</v>
      </c>
      <c r="H79" s="40">
        <v>1.32</v>
      </c>
      <c r="I79" s="40">
        <v>1.26</v>
      </c>
      <c r="J79" s="47" t="s">
        <v>28</v>
      </c>
      <c r="K79" s="22">
        <v>0.32000000000000006</v>
      </c>
      <c r="L79" s="51"/>
    </row>
    <row r="80" spans="2:12" ht="21" customHeight="1" x14ac:dyDescent="0.25">
      <c r="B80" s="58">
        <v>45760</v>
      </c>
      <c r="C80" s="52" t="s">
        <v>11</v>
      </c>
      <c r="D80" s="53" t="s">
        <v>44</v>
      </c>
      <c r="E80" s="44" t="s">
        <v>115</v>
      </c>
      <c r="F80" s="44" t="s">
        <v>115</v>
      </c>
      <c r="G80" s="41">
        <v>0.5</v>
      </c>
      <c r="H80" s="40">
        <v>1.84</v>
      </c>
      <c r="I80" s="40">
        <v>1.87</v>
      </c>
      <c r="J80" s="47" t="s">
        <v>53</v>
      </c>
      <c r="K80" s="23">
        <v>-1</v>
      </c>
      <c r="L80" s="51"/>
    </row>
    <row r="81" spans="2:12" ht="21" customHeight="1" x14ac:dyDescent="0.25">
      <c r="B81" s="58">
        <v>45760</v>
      </c>
      <c r="C81" s="52" t="s">
        <v>8</v>
      </c>
      <c r="D81" s="53" t="s">
        <v>46</v>
      </c>
      <c r="E81" s="44" t="s">
        <v>34</v>
      </c>
      <c r="F81" s="44" t="s">
        <v>34</v>
      </c>
      <c r="G81" s="41">
        <v>-0.25</v>
      </c>
      <c r="H81" s="40">
        <v>1.84</v>
      </c>
      <c r="I81" s="40">
        <v>1.7</v>
      </c>
      <c r="J81" s="47" t="s">
        <v>125</v>
      </c>
      <c r="K81" s="23">
        <v>-0.5</v>
      </c>
      <c r="L81" s="51"/>
    </row>
    <row r="82" spans="2:12" ht="21" customHeight="1" x14ac:dyDescent="0.25">
      <c r="B82" s="58">
        <v>45760</v>
      </c>
      <c r="C82" s="52" t="s">
        <v>29</v>
      </c>
      <c r="D82" s="53" t="s">
        <v>55</v>
      </c>
      <c r="E82" s="44" t="s">
        <v>95</v>
      </c>
      <c r="F82" s="44" t="s">
        <v>95</v>
      </c>
      <c r="G82" s="41">
        <v>1</v>
      </c>
      <c r="H82" s="40">
        <v>1.82</v>
      </c>
      <c r="I82" s="40">
        <v>1.62</v>
      </c>
      <c r="J82" s="47" t="s">
        <v>91</v>
      </c>
      <c r="K82" s="22">
        <v>0.82000000000000006</v>
      </c>
      <c r="L82" s="51"/>
    </row>
    <row r="83" spans="2:12" ht="21" customHeight="1" x14ac:dyDescent="0.25">
      <c r="B83" s="58">
        <v>45760</v>
      </c>
      <c r="C83" s="52" t="s">
        <v>11</v>
      </c>
      <c r="D83" s="44" t="s">
        <v>85</v>
      </c>
      <c r="E83" s="44" t="s">
        <v>78</v>
      </c>
      <c r="F83" s="44" t="s">
        <v>78</v>
      </c>
      <c r="G83" s="41">
        <v>0</v>
      </c>
      <c r="H83" s="40">
        <v>1.85</v>
      </c>
      <c r="I83" s="40">
        <v>1.65</v>
      </c>
      <c r="J83" s="47" t="s">
        <v>48</v>
      </c>
      <c r="K83" s="23">
        <v>0</v>
      </c>
      <c r="L83" s="51">
        <v>2.2000000000000002</v>
      </c>
    </row>
    <row r="84" spans="2:12" ht="21" customHeight="1" x14ac:dyDescent="0.25">
      <c r="B84" s="58">
        <v>45765</v>
      </c>
      <c r="C84" s="52" t="s">
        <v>8</v>
      </c>
      <c r="D84" s="44" t="s">
        <v>10</v>
      </c>
      <c r="E84" s="44" t="s">
        <v>47</v>
      </c>
      <c r="F84" s="44" t="s">
        <v>10</v>
      </c>
      <c r="G84" s="41">
        <v>-0.5</v>
      </c>
      <c r="H84" s="40">
        <v>1.79</v>
      </c>
      <c r="I84" s="40">
        <v>1.84</v>
      </c>
      <c r="J84" s="47" t="s">
        <v>36</v>
      </c>
      <c r="K84" s="22">
        <v>0.79</v>
      </c>
      <c r="L84" s="51"/>
    </row>
    <row r="85" spans="2:12" ht="21" customHeight="1" x14ac:dyDescent="0.25">
      <c r="B85" s="58">
        <v>45766</v>
      </c>
      <c r="C85" s="52" t="s">
        <v>25</v>
      </c>
      <c r="D85" s="44" t="s">
        <v>116</v>
      </c>
      <c r="E85" s="44" t="s">
        <v>74</v>
      </c>
      <c r="F85" s="44" t="s">
        <v>74</v>
      </c>
      <c r="G85" s="41">
        <v>0.25</v>
      </c>
      <c r="H85" s="40">
        <v>1.93</v>
      </c>
      <c r="I85" s="40">
        <v>1.77</v>
      </c>
      <c r="J85" s="47" t="s">
        <v>48</v>
      </c>
      <c r="K85" s="22">
        <v>0.46499999999999997</v>
      </c>
      <c r="L85" s="51"/>
    </row>
    <row r="86" spans="2:12" ht="21" customHeight="1" x14ac:dyDescent="0.25">
      <c r="B86" s="58">
        <v>45766</v>
      </c>
      <c r="C86" s="52" t="s">
        <v>29</v>
      </c>
      <c r="D86" s="44" t="s">
        <v>95</v>
      </c>
      <c r="E86" s="44" t="s">
        <v>72</v>
      </c>
      <c r="F86" s="44" t="s">
        <v>95</v>
      </c>
      <c r="G86" s="41">
        <v>-0.5</v>
      </c>
      <c r="H86" s="40">
        <v>1.74</v>
      </c>
      <c r="I86" s="40">
        <v>1.6</v>
      </c>
      <c r="J86" s="47" t="s">
        <v>109</v>
      </c>
      <c r="K86" s="22">
        <v>0.74</v>
      </c>
      <c r="L86" s="51"/>
    </row>
    <row r="87" spans="2:12" ht="21" customHeight="1" x14ac:dyDescent="0.25">
      <c r="B87" s="58">
        <v>45766</v>
      </c>
      <c r="C87" s="52" t="s">
        <v>21</v>
      </c>
      <c r="D87" s="44" t="s">
        <v>89</v>
      </c>
      <c r="E87" s="44" t="s">
        <v>117</v>
      </c>
      <c r="F87" s="44" t="s">
        <v>117</v>
      </c>
      <c r="G87" s="41">
        <v>-0.5</v>
      </c>
      <c r="H87" s="40">
        <v>1.95</v>
      </c>
      <c r="I87" s="40">
        <v>1.9</v>
      </c>
      <c r="J87" s="47" t="s">
        <v>41</v>
      </c>
      <c r="K87" s="22">
        <v>0.95</v>
      </c>
      <c r="L87" s="51"/>
    </row>
    <row r="88" spans="2:12" ht="21" customHeight="1" x14ac:dyDescent="0.25">
      <c r="B88" s="58">
        <v>45766</v>
      </c>
      <c r="C88" s="52" t="s">
        <v>21</v>
      </c>
      <c r="D88" s="44" t="s">
        <v>118</v>
      </c>
      <c r="E88" s="44" t="s">
        <v>119</v>
      </c>
      <c r="F88" s="44" t="s">
        <v>119</v>
      </c>
      <c r="G88" s="41">
        <v>0.25</v>
      </c>
      <c r="H88" s="40">
        <v>1.82</v>
      </c>
      <c r="I88" s="40">
        <v>1.65</v>
      </c>
      <c r="J88" s="47" t="s">
        <v>126</v>
      </c>
      <c r="K88" s="23">
        <v>-1</v>
      </c>
      <c r="L88" s="51"/>
    </row>
    <row r="89" spans="2:12" ht="21" customHeight="1" x14ac:dyDescent="0.25">
      <c r="B89" s="58">
        <v>45767</v>
      </c>
      <c r="C89" s="52" t="s">
        <v>11</v>
      </c>
      <c r="D89" s="44" t="s">
        <v>120</v>
      </c>
      <c r="E89" s="44" t="s">
        <v>50</v>
      </c>
      <c r="F89" s="44" t="s">
        <v>50</v>
      </c>
      <c r="G89" s="41">
        <v>0.25</v>
      </c>
      <c r="H89" s="40">
        <v>1.95</v>
      </c>
      <c r="I89" s="40">
        <v>1.85</v>
      </c>
      <c r="J89" s="47" t="s">
        <v>92</v>
      </c>
      <c r="K89" s="22">
        <v>0.47499999999999998</v>
      </c>
      <c r="L89" s="51">
        <v>2.4</v>
      </c>
    </row>
    <row r="90" spans="2:12" ht="21" customHeight="1" x14ac:dyDescent="0.25">
      <c r="B90" s="58">
        <v>45769</v>
      </c>
      <c r="C90" s="52" t="s">
        <v>21</v>
      </c>
      <c r="D90" s="44" t="s">
        <v>117</v>
      </c>
      <c r="E90" s="44" t="s">
        <v>118</v>
      </c>
      <c r="F90" s="44" t="s">
        <v>117</v>
      </c>
      <c r="G90" s="41">
        <v>-0.5</v>
      </c>
      <c r="H90" s="40">
        <v>1.91</v>
      </c>
      <c r="I90" s="40">
        <v>1.88</v>
      </c>
      <c r="J90" s="47" t="s">
        <v>36</v>
      </c>
      <c r="K90" s="22">
        <v>0.90999999999999992</v>
      </c>
      <c r="L90" s="51"/>
    </row>
    <row r="91" spans="2:12" ht="21" customHeight="1" x14ac:dyDescent="0.25">
      <c r="B91" s="58">
        <v>45770</v>
      </c>
      <c r="C91" s="52" t="s">
        <v>25</v>
      </c>
      <c r="D91" s="44" t="s">
        <v>26</v>
      </c>
      <c r="E91" s="44" t="s">
        <v>77</v>
      </c>
      <c r="F91" s="44" t="s">
        <v>121</v>
      </c>
      <c r="G91" s="41">
        <v>0.25</v>
      </c>
      <c r="H91" s="40">
        <v>1.86</v>
      </c>
      <c r="I91" s="40">
        <v>1.83</v>
      </c>
      <c r="J91" s="47" t="s">
        <v>109</v>
      </c>
      <c r="K91" s="22">
        <v>-1</v>
      </c>
      <c r="L91" s="51"/>
    </row>
    <row r="92" spans="2:12" ht="21" customHeight="1" x14ac:dyDescent="0.25">
      <c r="B92" s="58">
        <v>45771</v>
      </c>
      <c r="C92" s="52" t="s">
        <v>25</v>
      </c>
      <c r="D92" s="44" t="s">
        <v>76</v>
      </c>
      <c r="E92" s="44" t="s">
        <v>96</v>
      </c>
      <c r="F92" s="44" t="s">
        <v>76</v>
      </c>
      <c r="G92" s="41">
        <v>0</v>
      </c>
      <c r="H92" s="40">
        <v>1.7</v>
      </c>
      <c r="I92" s="40">
        <v>1.55</v>
      </c>
      <c r="J92" s="47" t="s">
        <v>109</v>
      </c>
      <c r="K92" s="22">
        <v>0.7</v>
      </c>
      <c r="L92" s="51"/>
    </row>
    <row r="93" spans="2:12" ht="21" customHeight="1" x14ac:dyDescent="0.25">
      <c r="B93" s="58">
        <v>45772</v>
      </c>
      <c r="C93" s="52" t="s">
        <v>8</v>
      </c>
      <c r="D93" s="44" t="s">
        <v>122</v>
      </c>
      <c r="E93" s="44" t="s">
        <v>9</v>
      </c>
      <c r="F93" s="44" t="s">
        <v>9</v>
      </c>
      <c r="G93" s="41">
        <v>1</v>
      </c>
      <c r="H93" s="40">
        <v>1.75</v>
      </c>
      <c r="I93" s="40">
        <v>2</v>
      </c>
      <c r="J93" s="47" t="s">
        <v>61</v>
      </c>
      <c r="K93" s="22">
        <v>0.75</v>
      </c>
      <c r="L93" s="51"/>
    </row>
    <row r="94" spans="2:12" ht="21" customHeight="1" x14ac:dyDescent="0.25">
      <c r="B94" s="58">
        <v>45773</v>
      </c>
      <c r="C94" s="54" t="s">
        <v>29</v>
      </c>
      <c r="D94" s="44" t="s">
        <v>30</v>
      </c>
      <c r="E94" s="44" t="s">
        <v>110</v>
      </c>
      <c r="F94" s="44" t="s">
        <v>110</v>
      </c>
      <c r="G94" s="41">
        <v>-0.5</v>
      </c>
      <c r="H94" s="40">
        <v>1.74</v>
      </c>
      <c r="I94" s="40">
        <v>1.85</v>
      </c>
      <c r="J94" s="47" t="s">
        <v>45</v>
      </c>
      <c r="K94" s="22">
        <v>0.74</v>
      </c>
      <c r="L94" s="51"/>
    </row>
    <row r="95" spans="2:12" ht="21" customHeight="1" x14ac:dyDescent="0.25">
      <c r="B95" s="58">
        <v>45773</v>
      </c>
      <c r="C95" s="54" t="s">
        <v>21</v>
      </c>
      <c r="D95" s="44" t="s">
        <v>22</v>
      </c>
      <c r="E95" s="44" t="s">
        <v>87</v>
      </c>
      <c r="F95" s="44" t="s">
        <v>22</v>
      </c>
      <c r="G95" s="41">
        <v>-0.5</v>
      </c>
      <c r="H95" s="40">
        <v>1.52</v>
      </c>
      <c r="I95" s="40">
        <v>1.54</v>
      </c>
      <c r="J95" s="47" t="s">
        <v>93</v>
      </c>
      <c r="K95" s="22">
        <v>0.52</v>
      </c>
      <c r="L95" s="51"/>
    </row>
    <row r="96" spans="2:12" ht="21" customHeight="1" x14ac:dyDescent="0.25">
      <c r="B96" s="58">
        <v>45774</v>
      </c>
      <c r="C96" s="54" t="s">
        <v>8</v>
      </c>
      <c r="D96" s="44" t="s">
        <v>51</v>
      </c>
      <c r="E96" s="44" t="s">
        <v>58</v>
      </c>
      <c r="F96" s="44" t="s">
        <v>58</v>
      </c>
      <c r="G96" s="41">
        <v>-0.5</v>
      </c>
      <c r="H96" s="40">
        <v>1.58</v>
      </c>
      <c r="I96" s="40">
        <v>1.47</v>
      </c>
      <c r="J96" s="47" t="s">
        <v>41</v>
      </c>
      <c r="K96" s="22">
        <v>0.58000000000000007</v>
      </c>
      <c r="L96" s="51"/>
    </row>
    <row r="97" spans="2:12" ht="21" customHeight="1" x14ac:dyDescent="0.25">
      <c r="B97" s="58">
        <v>45774</v>
      </c>
      <c r="C97" s="54" t="s">
        <v>29</v>
      </c>
      <c r="D97" s="44" t="s">
        <v>95</v>
      </c>
      <c r="E97" s="44" t="s">
        <v>32</v>
      </c>
      <c r="F97" s="44" t="s">
        <v>95</v>
      </c>
      <c r="G97" s="41">
        <v>-0.5</v>
      </c>
      <c r="H97" s="40">
        <v>1.93</v>
      </c>
      <c r="I97" s="40">
        <v>1.97</v>
      </c>
      <c r="J97" s="47" t="s">
        <v>18</v>
      </c>
      <c r="K97" s="23">
        <v>-1</v>
      </c>
      <c r="L97" s="51"/>
    </row>
    <row r="98" spans="2:12" ht="21" customHeight="1" x14ac:dyDescent="0.25">
      <c r="B98" s="58">
        <v>45775</v>
      </c>
      <c r="C98" s="54" t="s">
        <v>11</v>
      </c>
      <c r="D98" s="44" t="s">
        <v>14</v>
      </c>
      <c r="E98" s="44" t="s">
        <v>123</v>
      </c>
      <c r="F98" s="44" t="s">
        <v>14</v>
      </c>
      <c r="G98" s="41">
        <v>0</v>
      </c>
      <c r="H98" s="40">
        <v>1.77</v>
      </c>
      <c r="I98" s="40">
        <v>1.55</v>
      </c>
      <c r="J98" s="47" t="s">
        <v>41</v>
      </c>
      <c r="K98" s="23">
        <v>-1</v>
      </c>
      <c r="L98" s="51">
        <v>1.2</v>
      </c>
    </row>
    <row r="99" spans="2:12" ht="21" customHeight="1" x14ac:dyDescent="0.25">
      <c r="B99" s="58">
        <v>45780</v>
      </c>
      <c r="C99" s="54" t="s">
        <v>21</v>
      </c>
      <c r="D99" s="44" t="s">
        <v>118</v>
      </c>
      <c r="E99" s="44" t="s">
        <v>102</v>
      </c>
      <c r="F99" s="44" t="s">
        <v>118</v>
      </c>
      <c r="G99" s="41">
        <v>-0.5</v>
      </c>
      <c r="H99" s="40">
        <v>1.83</v>
      </c>
      <c r="I99" s="40">
        <v>1.87</v>
      </c>
      <c r="J99" s="47" t="s">
        <v>109</v>
      </c>
      <c r="K99" s="22">
        <v>0.83000000000000007</v>
      </c>
      <c r="L99" s="51"/>
    </row>
    <row r="100" spans="2:12" ht="21" customHeight="1" x14ac:dyDescent="0.25">
      <c r="B100" s="58">
        <v>45780</v>
      </c>
      <c r="C100" s="54" t="s">
        <v>11</v>
      </c>
      <c r="D100" s="44" t="s">
        <v>19</v>
      </c>
      <c r="E100" s="44" t="s">
        <v>13</v>
      </c>
      <c r="F100" s="44" t="s">
        <v>13</v>
      </c>
      <c r="G100" s="41">
        <v>-0.5</v>
      </c>
      <c r="H100" s="40">
        <v>1.54</v>
      </c>
      <c r="I100" s="40">
        <v>1.49</v>
      </c>
      <c r="J100" s="47" t="s">
        <v>28</v>
      </c>
      <c r="K100" s="22">
        <v>0.54</v>
      </c>
      <c r="L100" s="51"/>
    </row>
    <row r="101" spans="2:12" ht="21" customHeight="1" x14ac:dyDescent="0.25">
      <c r="B101" s="58">
        <v>45781</v>
      </c>
      <c r="C101" s="54" t="s">
        <v>11</v>
      </c>
      <c r="D101" s="44" t="s">
        <v>120</v>
      </c>
      <c r="E101" s="44" t="s">
        <v>85</v>
      </c>
      <c r="F101" s="44" t="s">
        <v>85</v>
      </c>
      <c r="G101" s="41">
        <v>-0.5</v>
      </c>
      <c r="H101" s="40">
        <v>1.83</v>
      </c>
      <c r="I101" s="40">
        <v>1.83</v>
      </c>
      <c r="J101" s="47" t="s">
        <v>28</v>
      </c>
      <c r="K101" s="22">
        <v>0.83000000000000007</v>
      </c>
      <c r="L101" s="51"/>
    </row>
    <row r="102" spans="2:12" ht="21" customHeight="1" x14ac:dyDescent="0.25">
      <c r="B102" s="58">
        <v>45781</v>
      </c>
      <c r="C102" s="54" t="s">
        <v>11</v>
      </c>
      <c r="D102" s="44" t="s">
        <v>78</v>
      </c>
      <c r="E102" s="44" t="s">
        <v>12</v>
      </c>
      <c r="F102" s="44" t="s">
        <v>78</v>
      </c>
      <c r="G102" s="41">
        <v>-0.5</v>
      </c>
      <c r="H102" s="40">
        <v>1.66</v>
      </c>
      <c r="I102" s="40">
        <v>1.77</v>
      </c>
      <c r="J102" s="47" t="s">
        <v>109</v>
      </c>
      <c r="K102" s="22">
        <v>0.65999999999999992</v>
      </c>
      <c r="L102" s="51"/>
    </row>
    <row r="103" spans="2:12" ht="21" customHeight="1" x14ac:dyDescent="0.25">
      <c r="B103" s="58">
        <v>45781</v>
      </c>
      <c r="C103" s="54" t="s">
        <v>29</v>
      </c>
      <c r="D103" s="44" t="s">
        <v>54</v>
      </c>
      <c r="E103" s="44" t="s">
        <v>33</v>
      </c>
      <c r="F103" s="44" t="s">
        <v>33</v>
      </c>
      <c r="G103" s="40">
        <v>0.25</v>
      </c>
      <c r="H103" s="40">
        <v>1.82</v>
      </c>
      <c r="I103" s="40">
        <v>1.76</v>
      </c>
      <c r="J103" s="47" t="s">
        <v>48</v>
      </c>
      <c r="K103" s="22">
        <v>0.41000000000000003</v>
      </c>
      <c r="L103" s="51"/>
    </row>
    <row r="104" spans="2:12" ht="21" customHeight="1" x14ac:dyDescent="0.25">
      <c r="B104" s="58">
        <v>45781</v>
      </c>
      <c r="C104" s="54" t="s">
        <v>8</v>
      </c>
      <c r="D104" s="44" t="s">
        <v>58</v>
      </c>
      <c r="E104" s="44" t="s">
        <v>127</v>
      </c>
      <c r="F104" s="44" t="s">
        <v>58</v>
      </c>
      <c r="G104" s="40">
        <v>0</v>
      </c>
      <c r="H104" s="40">
        <v>1.71</v>
      </c>
      <c r="I104" s="40">
        <v>1.67</v>
      </c>
      <c r="J104" s="47" t="s">
        <v>18</v>
      </c>
      <c r="K104" s="23">
        <v>0</v>
      </c>
      <c r="L104" s="51"/>
    </row>
    <row r="105" spans="2:12" ht="21" customHeight="1" x14ac:dyDescent="0.25">
      <c r="B105" s="58">
        <v>45782</v>
      </c>
      <c r="C105" s="54" t="s">
        <v>11</v>
      </c>
      <c r="D105" s="44" t="s">
        <v>20</v>
      </c>
      <c r="E105" s="44" t="s">
        <v>128</v>
      </c>
      <c r="F105" s="44" t="s">
        <v>128</v>
      </c>
      <c r="G105" s="40">
        <v>-0.5</v>
      </c>
      <c r="H105" s="40">
        <v>1.8</v>
      </c>
      <c r="I105" s="40">
        <v>1.77</v>
      </c>
      <c r="J105" s="47" t="s">
        <v>91</v>
      </c>
      <c r="K105" s="22">
        <v>0.8</v>
      </c>
      <c r="L105" s="51">
        <v>4.0999999999999996</v>
      </c>
    </row>
    <row r="106" spans="2:12" ht="21" customHeight="1" x14ac:dyDescent="0.25">
      <c r="B106" s="58">
        <v>45787</v>
      </c>
      <c r="C106" s="54" t="s">
        <v>25</v>
      </c>
      <c r="D106" s="44" t="s">
        <v>74</v>
      </c>
      <c r="E106" s="44" t="s">
        <v>40</v>
      </c>
      <c r="F106" s="44" t="s">
        <v>74</v>
      </c>
      <c r="G106" s="40">
        <v>-0.25</v>
      </c>
      <c r="H106" s="40">
        <v>1.72</v>
      </c>
      <c r="I106" s="40">
        <v>1.62</v>
      </c>
      <c r="J106" s="47" t="s">
        <v>93</v>
      </c>
      <c r="K106" s="22">
        <v>0.72</v>
      </c>
      <c r="L106" s="51"/>
    </row>
    <row r="107" spans="2:12" ht="21" customHeight="1" x14ac:dyDescent="0.25">
      <c r="B107" s="58">
        <v>45787</v>
      </c>
      <c r="C107" s="54" t="s">
        <v>21</v>
      </c>
      <c r="D107" s="44" t="s">
        <v>111</v>
      </c>
      <c r="E107" s="44" t="s">
        <v>88</v>
      </c>
      <c r="F107" s="44" t="s">
        <v>88</v>
      </c>
      <c r="G107" s="40">
        <v>-0.5</v>
      </c>
      <c r="H107" s="40">
        <v>1.62</v>
      </c>
      <c r="I107" s="40">
        <v>1.53</v>
      </c>
      <c r="J107" s="47" t="s">
        <v>28</v>
      </c>
      <c r="K107" s="22">
        <v>0.62000000000000011</v>
      </c>
      <c r="L107" s="51"/>
    </row>
    <row r="108" spans="2:12" ht="21" customHeight="1" x14ac:dyDescent="0.25">
      <c r="B108" s="58">
        <v>45787</v>
      </c>
      <c r="C108" s="54" t="s">
        <v>25</v>
      </c>
      <c r="D108" s="44" t="s">
        <v>27</v>
      </c>
      <c r="E108" s="44" t="s">
        <v>103</v>
      </c>
      <c r="F108" s="44" t="s">
        <v>103</v>
      </c>
      <c r="G108" s="40">
        <v>0</v>
      </c>
      <c r="H108" s="40">
        <v>1.63</v>
      </c>
      <c r="I108" s="40">
        <v>1.67</v>
      </c>
      <c r="J108" s="47" t="s">
        <v>28</v>
      </c>
      <c r="K108" s="22">
        <v>0.62999999999999989</v>
      </c>
      <c r="L108" s="51"/>
    </row>
    <row r="109" spans="2:12" ht="21" customHeight="1" x14ac:dyDescent="0.25">
      <c r="B109" s="58">
        <v>45787</v>
      </c>
      <c r="C109" s="54" t="s">
        <v>8</v>
      </c>
      <c r="D109" s="44" t="s">
        <v>51</v>
      </c>
      <c r="E109" s="44" t="s">
        <v>57</v>
      </c>
      <c r="F109" s="43" t="s">
        <v>57</v>
      </c>
      <c r="G109" s="40">
        <v>-0.5</v>
      </c>
      <c r="H109" s="40">
        <v>1.84</v>
      </c>
      <c r="I109" s="40">
        <v>1.82</v>
      </c>
      <c r="J109" s="47" t="s">
        <v>36</v>
      </c>
      <c r="K109" s="23">
        <v>-1</v>
      </c>
      <c r="L109" s="51"/>
    </row>
    <row r="110" spans="2:12" ht="21" customHeight="1" x14ac:dyDescent="0.25">
      <c r="B110" s="58">
        <v>45787</v>
      </c>
      <c r="C110" s="54" t="s">
        <v>8</v>
      </c>
      <c r="D110" s="44" t="s">
        <v>37</v>
      </c>
      <c r="E110" s="44" t="s">
        <v>46</v>
      </c>
      <c r="F110" s="43" t="s">
        <v>37</v>
      </c>
      <c r="G110" s="40">
        <v>-0.25</v>
      </c>
      <c r="H110" s="40">
        <v>1.8</v>
      </c>
      <c r="I110" s="40">
        <v>1.84</v>
      </c>
      <c r="J110" s="47" t="s">
        <v>41</v>
      </c>
      <c r="K110" s="23">
        <v>-1</v>
      </c>
      <c r="L110" s="51"/>
    </row>
    <row r="111" spans="2:12" ht="21" customHeight="1" x14ac:dyDescent="0.25">
      <c r="B111" s="59">
        <v>45787</v>
      </c>
      <c r="C111" s="55" t="s">
        <v>8</v>
      </c>
      <c r="D111" s="43" t="s">
        <v>34</v>
      </c>
      <c r="E111" s="43" t="s">
        <v>58</v>
      </c>
      <c r="F111" s="43" t="s">
        <v>58</v>
      </c>
      <c r="G111" s="40">
        <v>-0.5</v>
      </c>
      <c r="H111" s="40">
        <v>1.76</v>
      </c>
      <c r="I111" s="40">
        <v>1.69</v>
      </c>
      <c r="J111" s="47" t="s">
        <v>53</v>
      </c>
      <c r="K111" s="23">
        <v>-1</v>
      </c>
      <c r="L111" s="51"/>
    </row>
    <row r="112" spans="2:12" ht="21" customHeight="1" x14ac:dyDescent="0.25">
      <c r="B112" s="58">
        <v>45788</v>
      </c>
      <c r="C112" s="54" t="s">
        <v>29</v>
      </c>
      <c r="D112" s="44" t="s">
        <v>129</v>
      </c>
      <c r="E112" s="44" t="s">
        <v>110</v>
      </c>
      <c r="F112" s="43" t="s">
        <v>110</v>
      </c>
      <c r="G112" s="40">
        <v>0</v>
      </c>
      <c r="H112" s="40">
        <v>1.87</v>
      </c>
      <c r="I112" s="40">
        <v>1.89</v>
      </c>
      <c r="J112" s="47" t="s">
        <v>38</v>
      </c>
      <c r="K112" s="22">
        <v>0.87000000000000011</v>
      </c>
      <c r="L112" s="51"/>
    </row>
    <row r="113" spans="2:12" ht="21" customHeight="1" x14ac:dyDescent="0.25">
      <c r="B113" s="58">
        <v>45788</v>
      </c>
      <c r="C113" s="54" t="s">
        <v>11</v>
      </c>
      <c r="D113" s="44" t="s">
        <v>13</v>
      </c>
      <c r="E113" s="44" t="s">
        <v>20</v>
      </c>
      <c r="F113" s="43" t="s">
        <v>13</v>
      </c>
      <c r="G113" s="40">
        <v>-1</v>
      </c>
      <c r="H113" s="40">
        <v>1.46</v>
      </c>
      <c r="I113" s="40">
        <v>1.4</v>
      </c>
      <c r="J113" s="47" t="s">
        <v>92</v>
      </c>
      <c r="K113" s="22">
        <v>-1</v>
      </c>
      <c r="L113" s="51">
        <v>-1.2</v>
      </c>
    </row>
    <row r="114" spans="2:12" ht="21" customHeight="1" x14ac:dyDescent="0.25">
      <c r="B114" s="58">
        <v>45792</v>
      </c>
      <c r="C114" s="54" t="s">
        <v>25</v>
      </c>
      <c r="D114" s="44" t="s">
        <v>59</v>
      </c>
      <c r="E114" s="44" t="s">
        <v>80</v>
      </c>
      <c r="F114" s="44" t="s">
        <v>80</v>
      </c>
      <c r="G114" s="40">
        <v>0</v>
      </c>
      <c r="H114" s="40">
        <v>1.74</v>
      </c>
      <c r="I114" s="40">
        <v>1.6</v>
      </c>
      <c r="J114" s="47" t="s">
        <v>92</v>
      </c>
      <c r="K114" s="22">
        <v>0</v>
      </c>
      <c r="L114" s="51"/>
    </row>
    <row r="115" spans="2:12" ht="21" customHeight="1" x14ac:dyDescent="0.25">
      <c r="B115" s="58">
        <v>45792</v>
      </c>
      <c r="C115" s="54" t="s">
        <v>25</v>
      </c>
      <c r="D115" s="44" t="s">
        <v>40</v>
      </c>
      <c r="E115" s="44" t="s">
        <v>130</v>
      </c>
      <c r="F115" s="44" t="s">
        <v>130</v>
      </c>
      <c r="G115" s="40">
        <v>0</v>
      </c>
      <c r="H115" s="40">
        <v>1.75</v>
      </c>
      <c r="I115" s="40">
        <v>1.8</v>
      </c>
      <c r="J115" s="47" t="s">
        <v>41</v>
      </c>
      <c r="K115" s="22">
        <v>0.75</v>
      </c>
      <c r="L115" s="51"/>
    </row>
    <row r="116" spans="2:12" ht="21" customHeight="1" x14ac:dyDescent="0.25">
      <c r="B116" s="58">
        <v>45793</v>
      </c>
      <c r="C116" s="54" t="s">
        <v>21</v>
      </c>
      <c r="D116" s="44" t="s">
        <v>118</v>
      </c>
      <c r="E116" s="44" t="s">
        <v>131</v>
      </c>
      <c r="F116" s="44" t="s">
        <v>118</v>
      </c>
      <c r="G116" s="40">
        <v>-0.5</v>
      </c>
      <c r="H116" s="40">
        <v>1.33</v>
      </c>
      <c r="I116" s="40">
        <v>1.26</v>
      </c>
      <c r="J116" s="47" t="s">
        <v>53</v>
      </c>
      <c r="K116" s="22">
        <v>0.33000000000000007</v>
      </c>
      <c r="L116" s="51"/>
    </row>
    <row r="117" spans="2:12" ht="21" customHeight="1" x14ac:dyDescent="0.25">
      <c r="B117" s="58">
        <v>45794</v>
      </c>
      <c r="C117" s="54" t="s">
        <v>29</v>
      </c>
      <c r="D117" s="44" t="s">
        <v>73</v>
      </c>
      <c r="E117" s="44" t="s">
        <v>33</v>
      </c>
      <c r="F117" s="44" t="s">
        <v>33</v>
      </c>
      <c r="G117" s="40">
        <v>0.25</v>
      </c>
      <c r="H117" s="40">
        <v>1.78</v>
      </c>
      <c r="I117" s="40">
        <v>1.78</v>
      </c>
      <c r="J117" s="47" t="s">
        <v>61</v>
      </c>
      <c r="K117" s="22">
        <v>0.78</v>
      </c>
      <c r="L117" s="51"/>
    </row>
    <row r="118" spans="2:12" ht="21" customHeight="1" x14ac:dyDescent="0.25">
      <c r="B118" s="60">
        <v>45794</v>
      </c>
      <c r="C118" s="54" t="s">
        <v>29</v>
      </c>
      <c r="D118" s="44" t="s">
        <v>107</v>
      </c>
      <c r="E118" s="44" t="s">
        <v>55</v>
      </c>
      <c r="F118" s="44" t="s">
        <v>107</v>
      </c>
      <c r="G118" s="40">
        <v>-0.25</v>
      </c>
      <c r="H118" s="40">
        <v>1.73</v>
      </c>
      <c r="I118" s="40">
        <v>1.65</v>
      </c>
      <c r="J118" s="47" t="s">
        <v>45</v>
      </c>
      <c r="K118" s="22">
        <v>-1</v>
      </c>
      <c r="L118" s="51"/>
    </row>
    <row r="119" spans="2:12" ht="21" customHeight="1" x14ac:dyDescent="0.25">
      <c r="B119" s="60">
        <v>45794</v>
      </c>
      <c r="C119" s="54" t="s">
        <v>8</v>
      </c>
      <c r="D119" s="44" t="s">
        <v>57</v>
      </c>
      <c r="E119" s="44" t="s">
        <v>132</v>
      </c>
      <c r="F119" s="44" t="s">
        <v>57</v>
      </c>
      <c r="G119" s="40">
        <v>-0.5</v>
      </c>
      <c r="H119" s="40">
        <v>1.58</v>
      </c>
      <c r="I119" s="40">
        <v>1.49</v>
      </c>
      <c r="J119" s="47" t="s">
        <v>45</v>
      </c>
      <c r="K119" s="22">
        <v>-1</v>
      </c>
      <c r="L119" s="51"/>
    </row>
    <row r="120" spans="2:12" ht="21" customHeight="1" x14ac:dyDescent="0.25">
      <c r="B120" s="60">
        <v>45795</v>
      </c>
      <c r="C120" s="52" t="s">
        <v>21</v>
      </c>
      <c r="D120" s="53" t="s">
        <v>88</v>
      </c>
      <c r="E120" s="53" t="s">
        <v>102</v>
      </c>
      <c r="F120" s="44" t="s">
        <v>88</v>
      </c>
      <c r="G120" s="40">
        <v>-0.25</v>
      </c>
      <c r="H120" s="40">
        <v>1.72</v>
      </c>
      <c r="I120" s="40">
        <v>1.72</v>
      </c>
      <c r="J120" s="47" t="s">
        <v>45</v>
      </c>
      <c r="K120" s="23">
        <v>-1</v>
      </c>
      <c r="L120" s="51"/>
    </row>
    <row r="121" spans="2:12" ht="21" customHeight="1" x14ac:dyDescent="0.25">
      <c r="B121" s="60">
        <v>45795</v>
      </c>
      <c r="C121" s="52" t="s">
        <v>25</v>
      </c>
      <c r="D121" s="53" t="s">
        <v>133</v>
      </c>
      <c r="E121" s="53" t="s">
        <v>42</v>
      </c>
      <c r="F121" s="44" t="s">
        <v>133</v>
      </c>
      <c r="G121" s="40">
        <v>-0.5</v>
      </c>
      <c r="H121" s="40">
        <v>1.85</v>
      </c>
      <c r="I121" s="40">
        <v>1.94</v>
      </c>
      <c r="J121" s="47" t="s">
        <v>53</v>
      </c>
      <c r="K121" s="22">
        <v>0.85000000000000009</v>
      </c>
      <c r="L121" s="51"/>
    </row>
    <row r="122" spans="2:12" ht="21" customHeight="1" x14ac:dyDescent="0.25">
      <c r="B122" s="60">
        <v>45795</v>
      </c>
      <c r="C122" s="52" t="s">
        <v>11</v>
      </c>
      <c r="D122" s="53" t="s">
        <v>49</v>
      </c>
      <c r="E122" s="53" t="s">
        <v>13</v>
      </c>
      <c r="F122" s="44" t="s">
        <v>13</v>
      </c>
      <c r="G122" s="40">
        <v>-0.5</v>
      </c>
      <c r="H122" s="40">
        <v>1.54</v>
      </c>
      <c r="I122" s="40">
        <v>1.48</v>
      </c>
      <c r="J122" s="47" t="s">
        <v>18</v>
      </c>
      <c r="K122" s="23">
        <v>-1</v>
      </c>
      <c r="L122" s="51">
        <v>-1.3</v>
      </c>
    </row>
    <row r="123" spans="2:12" ht="21" customHeight="1" x14ac:dyDescent="0.25">
      <c r="B123" s="60">
        <v>45801</v>
      </c>
      <c r="C123" s="52" t="s">
        <v>25</v>
      </c>
      <c r="D123" s="44" t="s">
        <v>59</v>
      </c>
      <c r="E123" s="44" t="s">
        <v>134</v>
      </c>
      <c r="F123" s="44" t="s">
        <v>59</v>
      </c>
      <c r="G123" s="40">
        <v>-0.5</v>
      </c>
      <c r="H123" s="40">
        <v>1.55</v>
      </c>
      <c r="I123" s="40">
        <v>1.47</v>
      </c>
      <c r="J123" s="47" t="s">
        <v>18</v>
      </c>
      <c r="K123" s="23">
        <v>-1</v>
      </c>
      <c r="L123" s="51"/>
    </row>
    <row r="124" spans="2:12" ht="21" customHeight="1" x14ac:dyDescent="0.25">
      <c r="B124" s="60">
        <v>45801</v>
      </c>
      <c r="C124" s="52" t="s">
        <v>25</v>
      </c>
      <c r="D124" s="44" t="s">
        <v>40</v>
      </c>
      <c r="E124" s="44" t="s">
        <v>75</v>
      </c>
      <c r="F124" s="44" t="s">
        <v>75</v>
      </c>
      <c r="G124" s="40">
        <v>-0.5</v>
      </c>
      <c r="H124" s="40">
        <v>1.88</v>
      </c>
      <c r="I124" s="40">
        <v>1.78</v>
      </c>
      <c r="J124" s="47" t="s">
        <v>91</v>
      </c>
      <c r="K124" s="22">
        <v>0.87999999999999989</v>
      </c>
      <c r="L124" s="51"/>
    </row>
    <row r="125" spans="2:12" ht="21" customHeight="1" x14ac:dyDescent="0.25">
      <c r="B125" s="60">
        <v>45802</v>
      </c>
      <c r="C125" s="52" t="s">
        <v>21</v>
      </c>
      <c r="D125" s="44" t="s">
        <v>102</v>
      </c>
      <c r="E125" s="44" t="s">
        <v>117</v>
      </c>
      <c r="F125" s="44" t="s">
        <v>117</v>
      </c>
      <c r="G125" s="40">
        <v>-0.5</v>
      </c>
      <c r="H125" s="40">
        <v>1.66</v>
      </c>
      <c r="I125" s="40">
        <v>1.51</v>
      </c>
      <c r="J125" s="47" t="s">
        <v>41</v>
      </c>
      <c r="K125" s="22">
        <v>0.65999999999999992</v>
      </c>
      <c r="L125" s="51"/>
    </row>
    <row r="126" spans="2:12" ht="21" customHeight="1" x14ac:dyDescent="0.25">
      <c r="B126" s="60">
        <v>45802</v>
      </c>
      <c r="C126" s="52" t="s">
        <v>21</v>
      </c>
      <c r="D126" s="44" t="s">
        <v>90</v>
      </c>
      <c r="E126" s="44" t="s">
        <v>118</v>
      </c>
      <c r="F126" s="44" t="s">
        <v>118</v>
      </c>
      <c r="G126" s="40">
        <v>-0.5</v>
      </c>
      <c r="H126" s="40">
        <v>1.73</v>
      </c>
      <c r="I126" s="40">
        <v>1.66</v>
      </c>
      <c r="J126" s="47" t="s">
        <v>53</v>
      </c>
      <c r="K126" s="23">
        <v>-1</v>
      </c>
      <c r="L126" s="51"/>
    </row>
    <row r="127" spans="2:12" ht="21" customHeight="1" x14ac:dyDescent="0.25">
      <c r="B127" s="60">
        <v>45802</v>
      </c>
      <c r="C127" s="52" t="s">
        <v>11</v>
      </c>
      <c r="D127" s="53" t="s">
        <v>50</v>
      </c>
      <c r="E127" s="53" t="s">
        <v>56</v>
      </c>
      <c r="F127" s="44" t="s">
        <v>56</v>
      </c>
      <c r="G127" s="40">
        <v>-0.5</v>
      </c>
      <c r="H127" s="40">
        <v>1.57</v>
      </c>
      <c r="I127" s="40">
        <v>1.47</v>
      </c>
      <c r="J127" s="47" t="s">
        <v>45</v>
      </c>
      <c r="K127" s="22">
        <v>0.57000000000000006</v>
      </c>
      <c r="L127" s="51"/>
    </row>
    <row r="128" spans="2:12" ht="21" customHeight="1" x14ac:dyDescent="0.25">
      <c r="B128" s="60">
        <v>45802</v>
      </c>
      <c r="C128" s="52" t="s">
        <v>11</v>
      </c>
      <c r="D128" s="53" t="s">
        <v>82</v>
      </c>
      <c r="E128" s="53" t="s">
        <v>78</v>
      </c>
      <c r="F128" s="44" t="s">
        <v>78</v>
      </c>
      <c r="G128" s="40">
        <v>-0.5</v>
      </c>
      <c r="H128" s="40">
        <v>1.56</v>
      </c>
      <c r="I128" s="40">
        <v>1.58</v>
      </c>
      <c r="J128" s="47" t="s">
        <v>41</v>
      </c>
      <c r="K128" s="22">
        <v>0.56000000000000005</v>
      </c>
      <c r="L128" s="51">
        <v>0.7</v>
      </c>
    </row>
    <row r="129" spans="2:12" ht="21" customHeight="1" x14ac:dyDescent="0.25">
      <c r="B129" s="60">
        <v>45808</v>
      </c>
      <c r="C129" s="52" t="s">
        <v>135</v>
      </c>
      <c r="D129" s="53" t="s">
        <v>136</v>
      </c>
      <c r="E129" s="53" t="s">
        <v>137</v>
      </c>
      <c r="F129" s="44" t="s">
        <v>136</v>
      </c>
      <c r="G129" s="40">
        <v>-0.25</v>
      </c>
      <c r="H129" s="40">
        <v>1.64</v>
      </c>
      <c r="I129" s="40">
        <v>1.54</v>
      </c>
      <c r="J129" s="47" t="s">
        <v>36</v>
      </c>
      <c r="K129" s="22">
        <v>0.6399999999999999</v>
      </c>
      <c r="L129" s="51"/>
    </row>
    <row r="130" spans="2:12" ht="21" customHeight="1" x14ac:dyDescent="0.25">
      <c r="B130" s="60">
        <v>45808</v>
      </c>
      <c r="C130" s="52" t="s">
        <v>138</v>
      </c>
      <c r="D130" s="53" t="s">
        <v>139</v>
      </c>
      <c r="E130" s="53" t="s">
        <v>140</v>
      </c>
      <c r="F130" s="44" t="s">
        <v>140</v>
      </c>
      <c r="G130" s="40">
        <v>0</v>
      </c>
      <c r="H130" s="40">
        <v>1.75</v>
      </c>
      <c r="I130" s="40">
        <v>1.75</v>
      </c>
      <c r="J130" s="47" t="s">
        <v>141</v>
      </c>
      <c r="K130" s="22">
        <v>-1</v>
      </c>
      <c r="L130" s="51">
        <v>-0.4</v>
      </c>
    </row>
    <row r="131" spans="2:12" ht="21" customHeight="1" x14ac:dyDescent="0.25">
      <c r="B131" s="60">
        <v>45828</v>
      </c>
      <c r="C131" s="52" t="s">
        <v>135</v>
      </c>
      <c r="D131" s="53" t="s">
        <v>137</v>
      </c>
      <c r="E131" s="53" t="s">
        <v>142</v>
      </c>
      <c r="F131" s="44" t="s">
        <v>142</v>
      </c>
      <c r="G131" s="40">
        <v>0.25</v>
      </c>
      <c r="H131" s="40">
        <v>1.76</v>
      </c>
      <c r="I131" s="40">
        <v>1.71</v>
      </c>
      <c r="J131" s="47" t="s">
        <v>45</v>
      </c>
      <c r="K131" s="22">
        <v>0.76</v>
      </c>
      <c r="L131" s="51"/>
    </row>
    <row r="132" spans="2:12" ht="21" customHeight="1" x14ac:dyDescent="0.25">
      <c r="B132" s="60">
        <v>45828</v>
      </c>
      <c r="C132" s="52" t="s">
        <v>135</v>
      </c>
      <c r="D132" s="53" t="s">
        <v>136</v>
      </c>
      <c r="E132" s="53" t="s">
        <v>143</v>
      </c>
      <c r="F132" s="44" t="s">
        <v>136</v>
      </c>
      <c r="G132" s="40">
        <v>-0.25</v>
      </c>
      <c r="H132" s="40">
        <v>1.79</v>
      </c>
      <c r="I132" s="40">
        <v>1.66</v>
      </c>
      <c r="J132" s="47" t="s">
        <v>61</v>
      </c>
      <c r="K132" s="22">
        <v>0.79</v>
      </c>
      <c r="L132" s="51"/>
    </row>
    <row r="133" spans="2:12" ht="21" customHeight="1" x14ac:dyDescent="0.25">
      <c r="B133" s="60">
        <v>45828</v>
      </c>
      <c r="C133" s="52" t="s">
        <v>135</v>
      </c>
      <c r="D133" s="53" t="s">
        <v>144</v>
      </c>
      <c r="E133" s="53" t="s">
        <v>145</v>
      </c>
      <c r="F133" s="44" t="s">
        <v>145</v>
      </c>
      <c r="G133" s="40">
        <v>-0.5</v>
      </c>
      <c r="H133" s="40">
        <v>1.71</v>
      </c>
      <c r="I133" s="40">
        <v>1.75</v>
      </c>
      <c r="J133" s="47" t="s">
        <v>126</v>
      </c>
      <c r="K133" s="22">
        <v>-1</v>
      </c>
      <c r="L133" s="51">
        <v>0.6</v>
      </c>
    </row>
    <row r="134" spans="2:12" ht="21" customHeight="1" x14ac:dyDescent="0.25">
      <c r="B134" s="60">
        <v>45835</v>
      </c>
      <c r="C134" s="52" t="s">
        <v>135</v>
      </c>
      <c r="D134" s="53" t="s">
        <v>146</v>
      </c>
      <c r="E134" s="53" t="s">
        <v>136</v>
      </c>
      <c r="F134" s="44" t="s">
        <v>136</v>
      </c>
      <c r="G134" s="40">
        <v>-0.25</v>
      </c>
      <c r="H134" s="40">
        <v>1.72</v>
      </c>
      <c r="I134" s="40">
        <v>1.65</v>
      </c>
      <c r="J134" s="47" t="s">
        <v>28</v>
      </c>
      <c r="K134" s="22">
        <v>0.72</v>
      </c>
      <c r="L134" s="51"/>
    </row>
    <row r="135" spans="2:12" ht="21" customHeight="1" x14ac:dyDescent="0.25">
      <c r="B135" s="60">
        <v>45835</v>
      </c>
      <c r="C135" s="52" t="s">
        <v>135</v>
      </c>
      <c r="D135" s="53" t="s">
        <v>147</v>
      </c>
      <c r="E135" s="53" t="s">
        <v>137</v>
      </c>
      <c r="F135" s="44" t="s">
        <v>137</v>
      </c>
      <c r="G135" s="40">
        <v>0.25</v>
      </c>
      <c r="H135" s="40">
        <v>1.67</v>
      </c>
      <c r="I135" s="40">
        <v>1.62</v>
      </c>
      <c r="J135" s="47" t="s">
        <v>41</v>
      </c>
      <c r="K135" s="22">
        <v>0.66999999999999993</v>
      </c>
      <c r="L135" s="51">
        <v>1.4</v>
      </c>
    </row>
    <row r="136" spans="2:12" ht="21" customHeight="1" x14ac:dyDescent="0.25">
      <c r="B136" s="60">
        <v>45842</v>
      </c>
      <c r="C136" s="52" t="s">
        <v>135</v>
      </c>
      <c r="D136" s="53" t="s">
        <v>143</v>
      </c>
      <c r="E136" s="53" t="s">
        <v>148</v>
      </c>
      <c r="F136" s="44" t="s">
        <v>148</v>
      </c>
      <c r="G136" s="40">
        <v>-0.5</v>
      </c>
      <c r="H136" s="40">
        <v>1.86</v>
      </c>
      <c r="I136" s="40">
        <v>1.8</v>
      </c>
      <c r="J136" s="47" t="s">
        <v>48</v>
      </c>
      <c r="K136" s="22">
        <v>-1</v>
      </c>
      <c r="L136" s="51"/>
    </row>
    <row r="137" spans="2:12" ht="21" customHeight="1" x14ac:dyDescent="0.25">
      <c r="B137" s="60">
        <v>45842</v>
      </c>
      <c r="C137" s="52" t="s">
        <v>138</v>
      </c>
      <c r="D137" s="53" t="s">
        <v>149</v>
      </c>
      <c r="E137" s="53" t="s">
        <v>150</v>
      </c>
      <c r="F137" s="44" t="s">
        <v>150</v>
      </c>
      <c r="G137" s="40">
        <v>-0.5</v>
      </c>
      <c r="H137" s="40">
        <v>1.68</v>
      </c>
      <c r="I137" s="40">
        <v>1.55</v>
      </c>
      <c r="J137" s="47" t="s">
        <v>28</v>
      </c>
      <c r="K137" s="22">
        <v>0.67999999999999994</v>
      </c>
      <c r="L137" s="51">
        <v>-0.3</v>
      </c>
    </row>
    <row r="138" spans="2:12" ht="21" customHeight="1" x14ac:dyDescent="0.25">
      <c r="B138" s="60">
        <v>45851</v>
      </c>
      <c r="C138" s="52" t="s">
        <v>135</v>
      </c>
      <c r="D138" s="53" t="s">
        <v>151</v>
      </c>
      <c r="E138" s="53" t="s">
        <v>152</v>
      </c>
      <c r="F138" s="44" t="s">
        <v>152</v>
      </c>
      <c r="G138" s="40">
        <v>-0.25</v>
      </c>
      <c r="H138" s="40">
        <v>1.67</v>
      </c>
      <c r="I138" s="40">
        <v>1.52</v>
      </c>
      <c r="J138" s="47" t="s">
        <v>41</v>
      </c>
      <c r="K138" s="22">
        <v>0.66999999999999993</v>
      </c>
      <c r="L138" s="51"/>
    </row>
    <row r="139" spans="2:12" ht="21" customHeight="1" x14ac:dyDescent="0.25">
      <c r="B139" s="60">
        <v>45851</v>
      </c>
      <c r="C139" s="52" t="s">
        <v>135</v>
      </c>
      <c r="D139" s="53" t="s">
        <v>147</v>
      </c>
      <c r="E139" s="53" t="s">
        <v>136</v>
      </c>
      <c r="F139" s="44" t="s">
        <v>136</v>
      </c>
      <c r="G139" s="40">
        <v>-0.25</v>
      </c>
      <c r="H139" s="40">
        <v>1.71</v>
      </c>
      <c r="I139" s="40">
        <v>1.7</v>
      </c>
      <c r="J139" s="47" t="s">
        <v>45</v>
      </c>
      <c r="K139" s="22">
        <v>0.71</v>
      </c>
      <c r="L139" s="51"/>
    </row>
    <row r="140" spans="2:12" ht="21" customHeight="1" x14ac:dyDescent="0.25">
      <c r="B140" s="60">
        <v>45852</v>
      </c>
      <c r="C140" s="52" t="s">
        <v>138</v>
      </c>
      <c r="D140" s="53" t="s">
        <v>153</v>
      </c>
      <c r="E140" s="53" t="s">
        <v>150</v>
      </c>
      <c r="F140" s="44" t="s">
        <v>150</v>
      </c>
      <c r="G140" s="40">
        <v>-0.25</v>
      </c>
      <c r="H140" s="40">
        <v>1.72</v>
      </c>
      <c r="I140" s="40">
        <v>2</v>
      </c>
      <c r="J140" s="47" t="s">
        <v>91</v>
      </c>
      <c r="K140" s="22">
        <v>0.72</v>
      </c>
      <c r="L140" s="51">
        <v>2.1</v>
      </c>
    </row>
    <row r="141" spans="2:12" ht="21" customHeight="1" x14ac:dyDescent="0.25">
      <c r="B141" s="60">
        <v>45857</v>
      </c>
      <c r="C141" s="52" t="s">
        <v>135</v>
      </c>
      <c r="D141" s="53" t="s">
        <v>152</v>
      </c>
      <c r="E141" s="53" t="s">
        <v>148</v>
      </c>
      <c r="F141" s="44" t="s">
        <v>148</v>
      </c>
      <c r="G141" s="40">
        <v>0</v>
      </c>
      <c r="H141" s="40">
        <v>1.87</v>
      </c>
      <c r="I141" s="40">
        <v>1.84</v>
      </c>
      <c r="J141" s="47" t="s">
        <v>53</v>
      </c>
      <c r="K141" s="23">
        <v>-1</v>
      </c>
      <c r="L141" s="51"/>
    </row>
    <row r="142" spans="2:12" ht="21" customHeight="1" x14ac:dyDescent="0.25">
      <c r="B142" s="60">
        <v>45857</v>
      </c>
      <c r="C142" s="52" t="s">
        <v>138</v>
      </c>
      <c r="D142" s="53" t="s">
        <v>154</v>
      </c>
      <c r="E142" s="53" t="s">
        <v>155</v>
      </c>
      <c r="F142" s="44" t="s">
        <v>155</v>
      </c>
      <c r="G142" s="40">
        <v>-0.25</v>
      </c>
      <c r="H142" s="40">
        <v>1.6</v>
      </c>
      <c r="I142" s="40">
        <v>1.67</v>
      </c>
      <c r="J142" s="47" t="s">
        <v>17</v>
      </c>
      <c r="K142" s="22">
        <v>0.60000000000000009</v>
      </c>
      <c r="L142" s="51">
        <v>-0.4</v>
      </c>
    </row>
    <row r="143" spans="2:12" ht="21" customHeight="1" x14ac:dyDescent="0.25">
      <c r="B143" s="60">
        <v>45864</v>
      </c>
      <c r="C143" s="52" t="s">
        <v>135</v>
      </c>
      <c r="D143" s="53" t="s">
        <v>144</v>
      </c>
      <c r="E143" s="53" t="s">
        <v>152</v>
      </c>
      <c r="F143" s="44" t="s">
        <v>152</v>
      </c>
      <c r="G143" s="40">
        <v>-0.25</v>
      </c>
      <c r="H143" s="40">
        <v>1.97</v>
      </c>
      <c r="I143" s="40">
        <v>1.57</v>
      </c>
      <c r="J143" s="47" t="s">
        <v>156</v>
      </c>
      <c r="K143" s="22">
        <v>0.97</v>
      </c>
      <c r="L143" s="51"/>
    </row>
    <row r="144" spans="2:12" ht="21" customHeight="1" x14ac:dyDescent="0.25">
      <c r="B144" s="60">
        <v>45865</v>
      </c>
      <c r="C144" s="52" t="s">
        <v>138</v>
      </c>
      <c r="D144" s="53" t="s">
        <v>150</v>
      </c>
      <c r="E144" s="53" t="s">
        <v>153</v>
      </c>
      <c r="F144" s="44" t="s">
        <v>150</v>
      </c>
      <c r="G144" s="40">
        <v>-0.5</v>
      </c>
      <c r="H144" s="40">
        <v>1.62</v>
      </c>
      <c r="I144" s="40">
        <v>1.53</v>
      </c>
      <c r="J144" s="47" t="s">
        <v>36</v>
      </c>
      <c r="K144" s="22">
        <v>0.62000000000000011</v>
      </c>
      <c r="L144" s="51">
        <v>1.6</v>
      </c>
    </row>
    <row r="145" spans="2:12" ht="21" customHeight="1" x14ac:dyDescent="0.25">
      <c r="B145" s="60">
        <v>45871</v>
      </c>
      <c r="C145" s="52" t="s">
        <v>138</v>
      </c>
      <c r="D145" s="53" t="s">
        <v>157</v>
      </c>
      <c r="E145" s="53" t="s">
        <v>155</v>
      </c>
      <c r="F145" s="44" t="s">
        <v>155</v>
      </c>
      <c r="G145" s="40">
        <v>-0.5</v>
      </c>
      <c r="H145" s="40">
        <v>1.67</v>
      </c>
      <c r="I145" s="40">
        <v>1.67</v>
      </c>
      <c r="J145" s="47" t="s">
        <v>92</v>
      </c>
      <c r="K145" s="22">
        <v>-1</v>
      </c>
      <c r="L145" s="51"/>
    </row>
    <row r="146" spans="2:12" ht="21" customHeight="1" x14ac:dyDescent="0.25">
      <c r="B146" s="60">
        <v>45873</v>
      </c>
      <c r="C146" s="52" t="s">
        <v>138</v>
      </c>
      <c r="D146" s="53" t="s">
        <v>158</v>
      </c>
      <c r="E146" s="53" t="s">
        <v>154</v>
      </c>
      <c r="F146" s="44" t="s">
        <v>158</v>
      </c>
      <c r="G146" s="40">
        <v>-0.5</v>
      </c>
      <c r="H146" s="40">
        <v>1.75</v>
      </c>
      <c r="I146" s="40">
        <v>1.64</v>
      </c>
      <c r="J146" s="47" t="s">
        <v>93</v>
      </c>
      <c r="K146" s="22">
        <v>0.75</v>
      </c>
      <c r="L146" s="51">
        <v>-0.2</v>
      </c>
    </row>
    <row r="147" spans="2:12" ht="21" customHeight="1" x14ac:dyDescent="0.25">
      <c r="B147" s="60">
        <v>45879</v>
      </c>
      <c r="C147" s="52" t="s">
        <v>135</v>
      </c>
      <c r="D147" s="53" t="s">
        <v>159</v>
      </c>
      <c r="E147" s="53" t="s">
        <v>152</v>
      </c>
      <c r="F147" s="44" t="s">
        <v>152</v>
      </c>
      <c r="G147" s="40">
        <v>-0.25</v>
      </c>
      <c r="H147" s="40">
        <v>1.94</v>
      </c>
      <c r="I147" s="40">
        <v>2</v>
      </c>
      <c r="J147" s="47" t="s">
        <v>18</v>
      </c>
      <c r="K147" s="22">
        <v>-0.5</v>
      </c>
      <c r="L147" s="51"/>
    </row>
    <row r="148" spans="2:12" ht="21" customHeight="1" x14ac:dyDescent="0.25">
      <c r="B148" s="60">
        <v>45879</v>
      </c>
      <c r="C148" s="52" t="s">
        <v>135</v>
      </c>
      <c r="D148" s="53" t="s">
        <v>160</v>
      </c>
      <c r="E148" s="53" t="s">
        <v>161</v>
      </c>
      <c r="F148" s="44" t="s">
        <v>161</v>
      </c>
      <c r="G148" s="40">
        <v>-0.75</v>
      </c>
      <c r="H148" s="40">
        <v>1.69</v>
      </c>
      <c r="I148" s="40">
        <v>1.55</v>
      </c>
      <c r="J148" s="47" t="s">
        <v>16</v>
      </c>
      <c r="K148" s="22">
        <v>-1</v>
      </c>
      <c r="L148" s="51">
        <v>-1.5</v>
      </c>
    </row>
    <row r="149" spans="2:12" ht="21" customHeight="1" x14ac:dyDescent="0.25">
      <c r="B149" s="60">
        <v>45884</v>
      </c>
      <c r="C149" s="52" t="s">
        <v>8</v>
      </c>
      <c r="D149" s="53" t="s">
        <v>10</v>
      </c>
      <c r="E149" s="53" t="s">
        <v>127</v>
      </c>
      <c r="F149" s="44" t="s">
        <v>162</v>
      </c>
      <c r="G149" s="40">
        <v>-0.25</v>
      </c>
      <c r="H149" s="40">
        <v>1.74</v>
      </c>
      <c r="I149" s="40">
        <v>1.62</v>
      </c>
      <c r="J149" s="47" t="s">
        <v>109</v>
      </c>
      <c r="K149" s="22">
        <v>-1</v>
      </c>
      <c r="L149" s="51"/>
    </row>
    <row r="150" spans="2:12" ht="21" customHeight="1" x14ac:dyDescent="0.25">
      <c r="B150" s="60">
        <v>45886</v>
      </c>
      <c r="C150" s="52" t="s">
        <v>25</v>
      </c>
      <c r="D150" s="53" t="s">
        <v>75</v>
      </c>
      <c r="E150" s="53" t="s">
        <v>40</v>
      </c>
      <c r="F150" s="44" t="s">
        <v>75</v>
      </c>
      <c r="G150" s="40">
        <v>-0.5</v>
      </c>
      <c r="H150" s="40">
        <v>1.78</v>
      </c>
      <c r="I150" s="40">
        <v>1.68</v>
      </c>
      <c r="J150" s="47" t="s">
        <v>41</v>
      </c>
      <c r="K150" s="23">
        <v>-1</v>
      </c>
      <c r="L150" s="51">
        <v>-2</v>
      </c>
    </row>
    <row r="151" spans="2:12" ht="21" customHeight="1" x14ac:dyDescent="0.25">
      <c r="B151" s="60">
        <v>45891</v>
      </c>
      <c r="C151" s="52" t="s">
        <v>21</v>
      </c>
      <c r="D151" s="53" t="s">
        <v>108</v>
      </c>
      <c r="E151" s="53" t="s">
        <v>163</v>
      </c>
      <c r="F151" s="44" t="s">
        <v>163</v>
      </c>
      <c r="G151" s="40">
        <v>-0.5</v>
      </c>
      <c r="H151" s="40">
        <v>1.75</v>
      </c>
      <c r="I151" s="40">
        <v>1.75</v>
      </c>
      <c r="J151" s="47" t="s">
        <v>168</v>
      </c>
      <c r="K151" s="22">
        <v>0.75</v>
      </c>
      <c r="L151" s="51"/>
    </row>
    <row r="152" spans="2:12" ht="21" customHeight="1" x14ac:dyDescent="0.25">
      <c r="B152" s="60">
        <v>45892</v>
      </c>
      <c r="C152" s="52" t="s">
        <v>29</v>
      </c>
      <c r="D152" s="53" t="s">
        <v>73</v>
      </c>
      <c r="E152" s="53" t="s">
        <v>112</v>
      </c>
      <c r="F152" s="44" t="s">
        <v>73</v>
      </c>
      <c r="G152" s="40">
        <v>-0.25</v>
      </c>
      <c r="H152" s="40">
        <v>1.67</v>
      </c>
      <c r="I152" s="40">
        <v>1.62</v>
      </c>
      <c r="J152" s="47" t="s">
        <v>61</v>
      </c>
      <c r="K152" s="23">
        <v>-1</v>
      </c>
      <c r="L152" s="51"/>
    </row>
    <row r="153" spans="2:12" ht="21" customHeight="1" x14ac:dyDescent="0.25">
      <c r="B153" s="60">
        <v>45892</v>
      </c>
      <c r="C153" s="52" t="s">
        <v>21</v>
      </c>
      <c r="D153" s="53" t="s">
        <v>164</v>
      </c>
      <c r="E153" s="53" t="s">
        <v>165</v>
      </c>
      <c r="F153" s="44" t="s">
        <v>165</v>
      </c>
      <c r="G153" s="40">
        <v>0.5</v>
      </c>
      <c r="H153" s="40">
        <v>1.7</v>
      </c>
      <c r="I153" s="40">
        <v>1.56</v>
      </c>
      <c r="J153" s="47" t="s">
        <v>53</v>
      </c>
      <c r="K153" s="23">
        <v>-1</v>
      </c>
      <c r="L153" s="51"/>
    </row>
    <row r="154" spans="2:12" ht="21" customHeight="1" x14ac:dyDescent="0.25">
      <c r="B154" s="60">
        <v>45892</v>
      </c>
      <c r="C154" s="52" t="s">
        <v>29</v>
      </c>
      <c r="D154" s="53" t="s">
        <v>32</v>
      </c>
      <c r="E154" s="53" t="s">
        <v>110</v>
      </c>
      <c r="F154" s="44" t="s">
        <v>110</v>
      </c>
      <c r="G154" s="40">
        <v>-0.5</v>
      </c>
      <c r="H154" s="40">
        <v>1.79</v>
      </c>
      <c r="I154" s="40">
        <v>1.9</v>
      </c>
      <c r="J154" s="47" t="s">
        <v>125</v>
      </c>
      <c r="K154" s="23">
        <v>-1</v>
      </c>
      <c r="L154" s="51"/>
    </row>
    <row r="155" spans="2:12" ht="21" customHeight="1" x14ac:dyDescent="0.25">
      <c r="B155" s="60">
        <v>45893</v>
      </c>
      <c r="C155" s="52" t="s">
        <v>21</v>
      </c>
      <c r="D155" s="53" t="s">
        <v>89</v>
      </c>
      <c r="E155" s="53" t="s">
        <v>101</v>
      </c>
      <c r="F155" s="44" t="s">
        <v>101</v>
      </c>
      <c r="G155" s="40">
        <v>0</v>
      </c>
      <c r="H155" s="40">
        <v>1.7</v>
      </c>
      <c r="I155" s="40">
        <v>1.72</v>
      </c>
      <c r="J155" s="47" t="s">
        <v>53</v>
      </c>
      <c r="K155" s="23">
        <v>-1</v>
      </c>
      <c r="L155" s="51"/>
    </row>
    <row r="156" spans="2:12" ht="21" customHeight="1" x14ac:dyDescent="0.25">
      <c r="B156" s="60">
        <v>45893</v>
      </c>
      <c r="C156" s="52" t="s">
        <v>11</v>
      </c>
      <c r="D156" s="53" t="s">
        <v>123</v>
      </c>
      <c r="E156" s="53" t="s">
        <v>12</v>
      </c>
      <c r="F156" s="44" t="s">
        <v>12</v>
      </c>
      <c r="G156" s="40">
        <v>0</v>
      </c>
      <c r="H156" s="40">
        <v>1.63</v>
      </c>
      <c r="I156" s="40">
        <v>1.55</v>
      </c>
      <c r="J156" s="47" t="s">
        <v>48</v>
      </c>
      <c r="K156" s="23">
        <v>0</v>
      </c>
      <c r="L156" s="51"/>
    </row>
    <row r="157" spans="2:12" ht="21" customHeight="1" x14ac:dyDescent="0.25">
      <c r="B157" s="60">
        <v>45894</v>
      </c>
      <c r="C157" s="52" t="s">
        <v>21</v>
      </c>
      <c r="D157" s="53" t="s">
        <v>119</v>
      </c>
      <c r="E157" s="53" t="s">
        <v>166</v>
      </c>
      <c r="F157" s="44" t="s">
        <v>166</v>
      </c>
      <c r="G157" s="40">
        <v>-0.25</v>
      </c>
      <c r="H157" s="40">
        <v>1.81</v>
      </c>
      <c r="I157" s="40">
        <v>1.97</v>
      </c>
      <c r="J157" s="47" t="s">
        <v>45</v>
      </c>
      <c r="K157" s="22">
        <v>0.81</v>
      </c>
      <c r="L157" s="51">
        <v>-2.4</v>
      </c>
    </row>
    <row r="158" spans="2:12" ht="21" customHeight="1" x14ac:dyDescent="0.25">
      <c r="B158" s="60">
        <v>45899</v>
      </c>
      <c r="C158" s="52" t="s">
        <v>29</v>
      </c>
      <c r="D158" s="53" t="s">
        <v>95</v>
      </c>
      <c r="E158" s="53" t="s">
        <v>129</v>
      </c>
      <c r="F158" s="44" t="s">
        <v>129</v>
      </c>
      <c r="G158" s="40">
        <v>-0.25</v>
      </c>
      <c r="H158" s="40">
        <v>1.69</v>
      </c>
      <c r="I158" s="40">
        <v>1.65</v>
      </c>
      <c r="J158" s="47" t="s">
        <v>125</v>
      </c>
      <c r="K158" s="22">
        <v>-0.5</v>
      </c>
      <c r="L158" s="51"/>
    </row>
    <row r="159" spans="2:12" ht="21" customHeight="1" x14ac:dyDescent="0.25">
      <c r="B159" s="60">
        <v>45899</v>
      </c>
      <c r="C159" s="52" t="s">
        <v>11</v>
      </c>
      <c r="D159" s="53" t="s">
        <v>49</v>
      </c>
      <c r="E159" s="53" t="s">
        <v>44</v>
      </c>
      <c r="F159" s="44" t="s">
        <v>44</v>
      </c>
      <c r="G159" s="40">
        <v>-0.25</v>
      </c>
      <c r="H159" s="40">
        <v>1.69</v>
      </c>
      <c r="I159" s="40">
        <v>1.55</v>
      </c>
      <c r="J159" s="47" t="s">
        <v>48</v>
      </c>
      <c r="K159" s="22">
        <v>-0.5</v>
      </c>
      <c r="L159" s="51"/>
    </row>
    <row r="160" spans="2:12" ht="21" customHeight="1" x14ac:dyDescent="0.25">
      <c r="B160" s="60">
        <v>45899</v>
      </c>
      <c r="C160" s="52" t="s">
        <v>25</v>
      </c>
      <c r="D160" s="53" t="s">
        <v>167</v>
      </c>
      <c r="E160" s="53" t="s">
        <v>77</v>
      </c>
      <c r="F160" s="44" t="s">
        <v>121</v>
      </c>
      <c r="G160" s="40">
        <v>0</v>
      </c>
      <c r="H160" s="40">
        <v>1.61</v>
      </c>
      <c r="I160" s="40">
        <v>1.57</v>
      </c>
      <c r="J160" s="47" t="s">
        <v>109</v>
      </c>
      <c r="K160" s="22">
        <v>-1</v>
      </c>
      <c r="L160" s="51"/>
    </row>
    <row r="161" spans="2:12" ht="21" customHeight="1" x14ac:dyDescent="0.25">
      <c r="B161" s="60">
        <v>45900</v>
      </c>
      <c r="C161" s="52" t="s">
        <v>21</v>
      </c>
      <c r="D161" s="53" t="s">
        <v>24</v>
      </c>
      <c r="E161" s="53" t="s">
        <v>108</v>
      </c>
      <c r="F161" s="44" t="s">
        <v>24</v>
      </c>
      <c r="G161" s="40">
        <v>-0.5</v>
      </c>
      <c r="H161" s="40">
        <v>1.71</v>
      </c>
      <c r="I161" s="40">
        <v>1.67</v>
      </c>
      <c r="J161" s="47" t="s">
        <v>17</v>
      </c>
      <c r="K161" s="22">
        <v>-1</v>
      </c>
      <c r="L161" s="51"/>
    </row>
    <row r="162" spans="2:12" ht="21" customHeight="1" x14ac:dyDescent="0.25">
      <c r="B162" s="60">
        <v>45900</v>
      </c>
      <c r="C162" s="52" t="s">
        <v>29</v>
      </c>
      <c r="D162" s="53" t="s">
        <v>31</v>
      </c>
      <c r="E162" s="53" t="s">
        <v>54</v>
      </c>
      <c r="F162" s="44" t="s">
        <v>31</v>
      </c>
      <c r="G162" s="40">
        <v>-0.25</v>
      </c>
      <c r="H162" s="40">
        <v>1.83</v>
      </c>
      <c r="I162" s="40">
        <v>1.87</v>
      </c>
      <c r="J162" s="47" t="s">
        <v>48</v>
      </c>
      <c r="K162" s="22">
        <v>-0.5</v>
      </c>
      <c r="L162" s="51"/>
    </row>
    <row r="163" spans="2:12" ht="21" customHeight="1" x14ac:dyDescent="0.25">
      <c r="B163" s="60">
        <v>45900</v>
      </c>
      <c r="C163" s="52" t="s">
        <v>11</v>
      </c>
      <c r="D163" s="53" t="s">
        <v>82</v>
      </c>
      <c r="E163" s="53" t="s">
        <v>12</v>
      </c>
      <c r="F163" s="44" t="s">
        <v>12</v>
      </c>
      <c r="G163" s="40">
        <v>0</v>
      </c>
      <c r="H163" s="40">
        <v>1.72</v>
      </c>
      <c r="I163" s="40">
        <v>1.6</v>
      </c>
      <c r="J163" s="47" t="s">
        <v>18</v>
      </c>
      <c r="K163" s="22">
        <v>0</v>
      </c>
      <c r="L163" s="51">
        <v>-3.5</v>
      </c>
    </row>
    <row r="164" spans="2:12" ht="21" customHeight="1" x14ac:dyDescent="0.25">
      <c r="B164" s="60">
        <v>45913</v>
      </c>
      <c r="C164" s="52" t="s">
        <v>29</v>
      </c>
      <c r="D164" s="53" t="s">
        <v>86</v>
      </c>
      <c r="E164" s="53" t="s">
        <v>110</v>
      </c>
      <c r="F164" s="44" t="s">
        <v>110</v>
      </c>
      <c r="G164" s="40">
        <v>-0.75</v>
      </c>
      <c r="H164" s="40">
        <v>1.68</v>
      </c>
      <c r="I164" s="40">
        <v>1.67</v>
      </c>
      <c r="J164" s="47" t="s">
        <v>41</v>
      </c>
      <c r="K164" s="22">
        <v>0.67999999999999994</v>
      </c>
      <c r="L164" s="51"/>
    </row>
    <row r="165" spans="2:12" ht="21" customHeight="1" x14ac:dyDescent="0.25">
      <c r="B165" s="60">
        <v>45913</v>
      </c>
      <c r="C165" s="52" t="s">
        <v>25</v>
      </c>
      <c r="D165" s="53" t="s">
        <v>40</v>
      </c>
      <c r="E165" s="53" t="s">
        <v>167</v>
      </c>
      <c r="F165" s="44" t="s">
        <v>40</v>
      </c>
      <c r="G165" s="40">
        <v>-0.25</v>
      </c>
      <c r="H165" s="40">
        <v>1.67</v>
      </c>
      <c r="I165" s="40">
        <v>1.62</v>
      </c>
      <c r="J165" s="47" t="s">
        <v>53</v>
      </c>
      <c r="K165" s="22">
        <v>0.66999999999999993</v>
      </c>
      <c r="L165" s="51"/>
    </row>
    <row r="166" spans="2:12" ht="21" customHeight="1" x14ac:dyDescent="0.25">
      <c r="B166" s="60">
        <v>45913</v>
      </c>
      <c r="C166" s="52" t="s">
        <v>21</v>
      </c>
      <c r="D166" s="53" t="s">
        <v>119</v>
      </c>
      <c r="E166" s="53" t="s">
        <v>105</v>
      </c>
      <c r="F166" s="44" t="s">
        <v>119</v>
      </c>
      <c r="G166" s="40">
        <v>-1</v>
      </c>
      <c r="H166" s="40">
        <v>1.64</v>
      </c>
      <c r="I166" s="40">
        <v>1.5</v>
      </c>
      <c r="J166" s="47" t="s">
        <v>109</v>
      </c>
      <c r="K166" s="23">
        <v>0</v>
      </c>
      <c r="L166" s="51"/>
    </row>
    <row r="167" spans="2:12" ht="21" customHeight="1" x14ac:dyDescent="0.25">
      <c r="B167" s="60">
        <v>45914</v>
      </c>
      <c r="C167" s="52" t="s">
        <v>29</v>
      </c>
      <c r="D167" s="53" t="s">
        <v>32</v>
      </c>
      <c r="E167" s="53" t="s">
        <v>112</v>
      </c>
      <c r="F167" s="44" t="s">
        <v>32</v>
      </c>
      <c r="G167" s="40">
        <v>-0.25</v>
      </c>
      <c r="H167" s="40">
        <v>1.88</v>
      </c>
      <c r="I167" s="40">
        <v>1.74</v>
      </c>
      <c r="J167" s="47" t="s">
        <v>36</v>
      </c>
      <c r="K167" s="22">
        <v>0.87999999999999989</v>
      </c>
      <c r="L167" s="51"/>
    </row>
    <row r="168" spans="2:12" ht="21" customHeight="1" x14ac:dyDescent="0.25">
      <c r="B168" s="60">
        <v>45914</v>
      </c>
      <c r="C168" s="52" t="s">
        <v>11</v>
      </c>
      <c r="D168" s="53" t="s">
        <v>169</v>
      </c>
      <c r="E168" s="53" t="s">
        <v>85</v>
      </c>
      <c r="F168" s="44" t="s">
        <v>85</v>
      </c>
      <c r="G168" s="40">
        <v>-0.25</v>
      </c>
      <c r="H168" s="40">
        <v>1.81</v>
      </c>
      <c r="I168" s="40">
        <v>1.62</v>
      </c>
      <c r="J168" s="47" t="s">
        <v>109</v>
      </c>
      <c r="K168" s="23">
        <v>-1</v>
      </c>
      <c r="L168" s="51"/>
    </row>
    <row r="169" spans="2:12" ht="21" customHeight="1" x14ac:dyDescent="0.25">
      <c r="B169" s="60">
        <v>45915</v>
      </c>
      <c r="C169" s="52" t="s">
        <v>25</v>
      </c>
      <c r="D169" s="53" t="s">
        <v>42</v>
      </c>
      <c r="E169" s="53" t="s">
        <v>134</v>
      </c>
      <c r="F169" s="44" t="s">
        <v>42</v>
      </c>
      <c r="G169" s="40">
        <v>-0.25</v>
      </c>
      <c r="H169" s="40">
        <v>1.89</v>
      </c>
      <c r="I169" s="40">
        <v>1.87</v>
      </c>
      <c r="J169" s="47" t="s">
        <v>16</v>
      </c>
      <c r="K169" s="22">
        <v>0.8899999999999999</v>
      </c>
      <c r="L169" s="51">
        <v>2.1</v>
      </c>
    </row>
    <row r="170" spans="2:12" ht="21" customHeight="1" x14ac:dyDescent="0.25">
      <c r="B170" s="60">
        <v>45919</v>
      </c>
      <c r="C170" s="52" t="s">
        <v>11</v>
      </c>
      <c r="D170" s="53" t="s">
        <v>19</v>
      </c>
      <c r="E170" s="53" t="s">
        <v>123</v>
      </c>
      <c r="F170" s="44" t="s">
        <v>123</v>
      </c>
      <c r="G170" s="40">
        <v>0.25</v>
      </c>
      <c r="H170" s="40">
        <v>1.62</v>
      </c>
      <c r="I170" s="40">
        <v>1.55</v>
      </c>
      <c r="J170" s="47" t="s">
        <v>91</v>
      </c>
      <c r="K170" s="22">
        <v>0.62000000000000011</v>
      </c>
      <c r="L170" s="51"/>
    </row>
    <row r="171" spans="2:12" ht="21" customHeight="1" x14ac:dyDescent="0.25">
      <c r="B171" s="60">
        <v>45920</v>
      </c>
      <c r="C171" s="52" t="s">
        <v>29</v>
      </c>
      <c r="D171" s="53" t="s">
        <v>30</v>
      </c>
      <c r="E171" s="53" t="s">
        <v>170</v>
      </c>
      <c r="F171" s="44" t="s">
        <v>170</v>
      </c>
      <c r="G171" s="40">
        <v>-1</v>
      </c>
      <c r="H171" s="40">
        <v>1.44</v>
      </c>
      <c r="I171" s="40">
        <v>1.5</v>
      </c>
      <c r="J171" s="47" t="s">
        <v>124</v>
      </c>
      <c r="K171" s="22">
        <v>0.43999999999999995</v>
      </c>
      <c r="L171" s="51"/>
    </row>
    <row r="172" spans="2:12" ht="21" customHeight="1" x14ac:dyDescent="0.25">
      <c r="B172" s="60">
        <v>45921</v>
      </c>
      <c r="C172" s="52" t="s">
        <v>25</v>
      </c>
      <c r="D172" s="53" t="s">
        <v>134</v>
      </c>
      <c r="E172" s="53" t="s">
        <v>171</v>
      </c>
      <c r="F172" s="44" t="s">
        <v>171</v>
      </c>
      <c r="G172" s="40">
        <v>-0.5</v>
      </c>
      <c r="H172" s="40">
        <v>1.8</v>
      </c>
      <c r="I172" s="40">
        <v>1.76</v>
      </c>
      <c r="J172" s="47" t="s">
        <v>48</v>
      </c>
      <c r="K172" s="23">
        <v>-1</v>
      </c>
      <c r="L172" s="51"/>
    </row>
    <row r="173" spans="2:12" ht="21" customHeight="1" x14ac:dyDescent="0.25">
      <c r="B173" s="60">
        <v>45921</v>
      </c>
      <c r="C173" s="52" t="s">
        <v>25</v>
      </c>
      <c r="D173" s="53" t="s">
        <v>172</v>
      </c>
      <c r="E173" s="53" t="s">
        <v>167</v>
      </c>
      <c r="F173" s="44" t="s">
        <v>172</v>
      </c>
      <c r="G173" s="40">
        <v>-0.25</v>
      </c>
      <c r="H173" s="40">
        <v>1.68</v>
      </c>
      <c r="I173" s="40">
        <v>1.65</v>
      </c>
      <c r="J173" s="47" t="s">
        <v>109</v>
      </c>
      <c r="K173" s="22">
        <v>0.67999999999999994</v>
      </c>
      <c r="L173" s="51">
        <v>0.7</v>
      </c>
    </row>
    <row r="174" spans="2:12" ht="21" customHeight="1" x14ac:dyDescent="0.25">
      <c r="B174" s="60">
        <v>45926</v>
      </c>
      <c r="C174" s="52" t="s">
        <v>8</v>
      </c>
      <c r="D174" s="53" t="s">
        <v>57</v>
      </c>
      <c r="E174" s="53" t="s">
        <v>127</v>
      </c>
      <c r="F174" s="44" t="s">
        <v>57</v>
      </c>
      <c r="G174" s="40">
        <v>0.5</v>
      </c>
      <c r="H174" s="40">
        <v>1.86</v>
      </c>
      <c r="I174" s="40">
        <v>1.66</v>
      </c>
      <c r="J174" s="47" t="s">
        <v>91</v>
      </c>
      <c r="K174" s="23">
        <v>-1</v>
      </c>
      <c r="L174" s="51"/>
    </row>
    <row r="175" spans="2:12" ht="21" customHeight="1" x14ac:dyDescent="0.25">
      <c r="B175" s="60">
        <v>45927</v>
      </c>
      <c r="C175" s="52" t="s">
        <v>29</v>
      </c>
      <c r="D175" s="53" t="s">
        <v>31</v>
      </c>
      <c r="E175" s="53" t="s">
        <v>107</v>
      </c>
      <c r="F175" s="44" t="s">
        <v>107</v>
      </c>
      <c r="G175" s="40">
        <v>0</v>
      </c>
      <c r="H175" s="40">
        <v>1.95</v>
      </c>
      <c r="I175" s="40">
        <v>1.79</v>
      </c>
      <c r="J175" s="47" t="s">
        <v>28</v>
      </c>
      <c r="K175" s="22">
        <v>0.95</v>
      </c>
      <c r="L175" s="51"/>
    </row>
    <row r="176" spans="2:12" ht="21" customHeight="1" x14ac:dyDescent="0.25">
      <c r="B176" s="60">
        <v>45927</v>
      </c>
      <c r="C176" s="52" t="s">
        <v>21</v>
      </c>
      <c r="D176" s="53" t="s">
        <v>163</v>
      </c>
      <c r="E176" s="53" t="s">
        <v>101</v>
      </c>
      <c r="F176" s="44" t="s">
        <v>163</v>
      </c>
      <c r="G176" s="40">
        <v>-0.25</v>
      </c>
      <c r="H176" s="40">
        <v>1.66</v>
      </c>
      <c r="I176" s="40">
        <v>1.7</v>
      </c>
      <c r="J176" s="47" t="s">
        <v>61</v>
      </c>
      <c r="K176" s="23">
        <v>-1</v>
      </c>
      <c r="L176" s="51"/>
    </row>
    <row r="177" spans="2:12" ht="21" customHeight="1" x14ac:dyDescent="0.25">
      <c r="B177" s="60">
        <v>45927</v>
      </c>
      <c r="C177" s="52" t="s">
        <v>29</v>
      </c>
      <c r="D177" s="53" t="s">
        <v>81</v>
      </c>
      <c r="E177" s="53" t="s">
        <v>33</v>
      </c>
      <c r="F177" s="44" t="s">
        <v>33</v>
      </c>
      <c r="G177" s="40">
        <v>0</v>
      </c>
      <c r="H177" s="40">
        <v>1.66</v>
      </c>
      <c r="I177" s="40">
        <v>1.62</v>
      </c>
      <c r="J177" s="47" t="s">
        <v>173</v>
      </c>
      <c r="K177" s="22">
        <v>0.65999999999999992</v>
      </c>
      <c r="L177" s="51"/>
    </row>
    <row r="178" spans="2:12" ht="21" customHeight="1" x14ac:dyDescent="0.25">
      <c r="B178" s="60">
        <v>45928</v>
      </c>
      <c r="C178" s="52" t="s">
        <v>11</v>
      </c>
      <c r="D178" s="53" t="s">
        <v>169</v>
      </c>
      <c r="E178" s="53" t="s">
        <v>15</v>
      </c>
      <c r="F178" s="44" t="s">
        <v>15</v>
      </c>
      <c r="G178" s="40">
        <v>0.5</v>
      </c>
      <c r="H178" s="40">
        <v>1.65</v>
      </c>
      <c r="I178" s="40">
        <v>1.59</v>
      </c>
      <c r="J178" s="47" t="s">
        <v>141</v>
      </c>
      <c r="K178" s="23">
        <v>-1</v>
      </c>
      <c r="L178" s="51">
        <v>-1.4</v>
      </c>
    </row>
    <row r="179" spans="2:12" ht="21" customHeight="1" x14ac:dyDescent="0.25">
      <c r="B179" s="60">
        <v>45934</v>
      </c>
      <c r="C179" s="52" t="s">
        <v>11</v>
      </c>
      <c r="D179" s="53" t="s">
        <v>49</v>
      </c>
      <c r="E179" s="53" t="s">
        <v>19</v>
      </c>
      <c r="F179" s="44" t="s">
        <v>49</v>
      </c>
      <c r="G179" s="40">
        <v>-0.5</v>
      </c>
      <c r="H179" s="40">
        <v>1.88</v>
      </c>
      <c r="I179" s="40">
        <v>1.89</v>
      </c>
      <c r="J179" s="47" t="s">
        <v>28</v>
      </c>
      <c r="K179" s="23">
        <v>-1</v>
      </c>
      <c r="L179" s="51"/>
    </row>
    <row r="180" spans="2:12" ht="21" customHeight="1" x14ac:dyDescent="0.25">
      <c r="B180" s="60">
        <v>45934</v>
      </c>
      <c r="C180" s="52" t="s">
        <v>11</v>
      </c>
      <c r="D180" s="53" t="s">
        <v>85</v>
      </c>
      <c r="E180" s="53" t="s">
        <v>82</v>
      </c>
      <c r="F180" s="44" t="s">
        <v>85</v>
      </c>
      <c r="G180" s="40">
        <v>-0.5</v>
      </c>
      <c r="H180" s="40">
        <v>1.75</v>
      </c>
      <c r="I180" s="40">
        <v>2.0499999999999998</v>
      </c>
      <c r="J180" s="47" t="s">
        <v>45</v>
      </c>
      <c r="K180" s="23">
        <v>-1</v>
      </c>
      <c r="L180" s="51"/>
    </row>
    <row r="181" spans="2:12" ht="21" customHeight="1" x14ac:dyDescent="0.25">
      <c r="B181" s="60">
        <v>45934</v>
      </c>
      <c r="C181" s="52" t="s">
        <v>29</v>
      </c>
      <c r="D181" s="53" t="s">
        <v>112</v>
      </c>
      <c r="E181" s="53" t="s">
        <v>31</v>
      </c>
      <c r="F181" s="44" t="s">
        <v>31</v>
      </c>
      <c r="G181" s="40">
        <v>0</v>
      </c>
      <c r="H181" s="40">
        <v>1.89</v>
      </c>
      <c r="I181" s="40">
        <v>1.92</v>
      </c>
      <c r="J181" s="47" t="s">
        <v>141</v>
      </c>
      <c r="K181" s="23">
        <v>-1</v>
      </c>
      <c r="L181" s="51"/>
    </row>
    <row r="182" spans="2:12" ht="21" customHeight="1" x14ac:dyDescent="0.25">
      <c r="B182" s="60">
        <v>45934</v>
      </c>
      <c r="C182" s="52" t="s">
        <v>29</v>
      </c>
      <c r="D182" s="53" t="s">
        <v>33</v>
      </c>
      <c r="E182" s="53" t="s">
        <v>170</v>
      </c>
      <c r="F182" s="44" t="s">
        <v>170</v>
      </c>
      <c r="G182" s="40">
        <v>-1</v>
      </c>
      <c r="H182" s="40">
        <v>1.63</v>
      </c>
      <c r="I182" s="40">
        <v>1.5</v>
      </c>
      <c r="J182" s="47" t="s">
        <v>17</v>
      </c>
      <c r="K182" s="22">
        <v>0.62999999999999989</v>
      </c>
      <c r="L182" s="51"/>
    </row>
    <row r="183" spans="2:12" ht="21" customHeight="1" x14ac:dyDescent="0.25">
      <c r="B183" s="60">
        <v>45934</v>
      </c>
      <c r="C183" s="52" t="s">
        <v>8</v>
      </c>
      <c r="D183" s="53" t="s">
        <v>34</v>
      </c>
      <c r="E183" s="53" t="s">
        <v>47</v>
      </c>
      <c r="F183" s="44" t="s">
        <v>34</v>
      </c>
      <c r="G183" s="40">
        <v>-0.25</v>
      </c>
      <c r="H183" s="40">
        <v>1.64</v>
      </c>
      <c r="I183" s="40">
        <v>1.62</v>
      </c>
      <c r="J183" s="47" t="s">
        <v>18</v>
      </c>
      <c r="K183" s="23">
        <v>-0.5</v>
      </c>
      <c r="L183" s="51"/>
    </row>
    <row r="184" spans="2:12" ht="21" customHeight="1" x14ac:dyDescent="0.25">
      <c r="B184" s="60">
        <v>45935</v>
      </c>
      <c r="C184" s="52" t="s">
        <v>21</v>
      </c>
      <c r="D184" s="53" t="s">
        <v>22</v>
      </c>
      <c r="E184" s="53" t="s">
        <v>101</v>
      </c>
      <c r="F184" s="44" t="s">
        <v>101</v>
      </c>
      <c r="G184" s="40">
        <v>-0.25</v>
      </c>
      <c r="H184" s="40">
        <v>1.78</v>
      </c>
      <c r="I184" s="40">
        <v>1.77</v>
      </c>
      <c r="J184" s="47" t="s">
        <v>48</v>
      </c>
      <c r="K184" s="23">
        <v>-0.5</v>
      </c>
      <c r="L184" s="51">
        <v>-3.4</v>
      </c>
    </row>
    <row r="185" spans="2:12" ht="21" customHeight="1" x14ac:dyDescent="0.25">
      <c r="B185" s="60">
        <v>45948</v>
      </c>
      <c r="C185" s="52" t="s">
        <v>11</v>
      </c>
      <c r="D185" s="53" t="s">
        <v>19</v>
      </c>
      <c r="E185" s="53" t="s">
        <v>175</v>
      </c>
      <c r="F185" s="44" t="s">
        <v>175</v>
      </c>
      <c r="G185" s="40">
        <v>0</v>
      </c>
      <c r="H185" s="40">
        <v>1.85</v>
      </c>
      <c r="I185" s="40">
        <v>1.84</v>
      </c>
      <c r="J185" s="47" t="s">
        <v>18</v>
      </c>
      <c r="K185" s="23">
        <v>0</v>
      </c>
      <c r="L185" s="51"/>
    </row>
    <row r="186" spans="2:12" ht="21" customHeight="1" x14ac:dyDescent="0.25">
      <c r="B186" s="60">
        <v>45948</v>
      </c>
      <c r="C186" s="52" t="s">
        <v>29</v>
      </c>
      <c r="D186" s="53" t="s">
        <v>86</v>
      </c>
      <c r="E186" s="53" t="s">
        <v>95</v>
      </c>
      <c r="F186" s="44" t="s">
        <v>95</v>
      </c>
      <c r="G186" s="40">
        <v>0</v>
      </c>
      <c r="H186" s="40">
        <v>1.74</v>
      </c>
      <c r="I186" s="40">
        <v>1.84</v>
      </c>
      <c r="J186" s="47" t="s">
        <v>92</v>
      </c>
      <c r="K186" s="23">
        <v>0</v>
      </c>
      <c r="L186" s="51"/>
    </row>
    <row r="187" spans="2:12" ht="21" customHeight="1" x14ac:dyDescent="0.25">
      <c r="B187" s="60">
        <v>45949</v>
      </c>
      <c r="C187" s="52" t="s">
        <v>29</v>
      </c>
      <c r="D187" s="53" t="s">
        <v>73</v>
      </c>
      <c r="E187" s="53" t="s">
        <v>33</v>
      </c>
      <c r="F187" s="44" t="s">
        <v>33</v>
      </c>
      <c r="G187" s="40">
        <v>0</v>
      </c>
      <c r="H187" s="40">
        <v>1.99</v>
      </c>
      <c r="I187" s="40">
        <v>1.97</v>
      </c>
      <c r="J187" s="47" t="s">
        <v>92</v>
      </c>
      <c r="K187" s="23">
        <v>0</v>
      </c>
      <c r="L187" s="51"/>
    </row>
    <row r="188" spans="2:12" ht="21" customHeight="1" x14ac:dyDescent="0.25">
      <c r="B188" s="60">
        <v>45949</v>
      </c>
      <c r="C188" s="52" t="s">
        <v>21</v>
      </c>
      <c r="D188" s="53" t="s">
        <v>166</v>
      </c>
      <c r="E188" s="53" t="s">
        <v>90</v>
      </c>
      <c r="F188" s="44" t="s">
        <v>166</v>
      </c>
      <c r="G188" s="40">
        <v>-0.75</v>
      </c>
      <c r="H188" s="40">
        <v>1.78</v>
      </c>
      <c r="I188" s="40">
        <v>1.67</v>
      </c>
      <c r="J188" s="47" t="s">
        <v>91</v>
      </c>
      <c r="K188" s="23">
        <v>-1</v>
      </c>
      <c r="L188" s="51">
        <v>-1</v>
      </c>
    </row>
    <row r="189" spans="2:12" ht="21" customHeight="1" x14ac:dyDescent="0.25">
      <c r="B189" s="60">
        <v>45955</v>
      </c>
      <c r="C189" s="52" t="s">
        <v>29</v>
      </c>
      <c r="D189" s="53" t="s">
        <v>112</v>
      </c>
      <c r="E189" s="53" t="s">
        <v>107</v>
      </c>
      <c r="F189" s="44" t="s">
        <v>107</v>
      </c>
      <c r="G189" s="40">
        <v>-0.25</v>
      </c>
      <c r="H189" s="40">
        <v>1.82</v>
      </c>
      <c r="I189" s="40">
        <v>1.75</v>
      </c>
      <c r="J189" s="47" t="s">
        <v>178</v>
      </c>
      <c r="K189" s="22">
        <v>0.82000000000000006</v>
      </c>
      <c r="L189" s="51"/>
    </row>
    <row r="190" spans="2:12" ht="21" customHeight="1" x14ac:dyDescent="0.25">
      <c r="B190" s="60">
        <v>45955</v>
      </c>
      <c r="C190" s="52" t="s">
        <v>21</v>
      </c>
      <c r="D190" s="53" t="s">
        <v>90</v>
      </c>
      <c r="E190" s="53" t="s">
        <v>101</v>
      </c>
      <c r="F190" s="44" t="s">
        <v>90</v>
      </c>
      <c r="G190" s="40">
        <v>-0.25</v>
      </c>
      <c r="H190" s="40">
        <v>1.76</v>
      </c>
      <c r="I190" s="40">
        <v>1.67</v>
      </c>
      <c r="J190" s="47" t="s">
        <v>179</v>
      </c>
      <c r="K190" s="22">
        <v>0.76</v>
      </c>
      <c r="L190" s="51"/>
    </row>
    <row r="191" spans="2:12" ht="21" customHeight="1" x14ac:dyDescent="0.25">
      <c r="B191" s="60">
        <v>45955</v>
      </c>
      <c r="C191" s="52" t="s">
        <v>29</v>
      </c>
      <c r="D191" s="53" t="s">
        <v>110</v>
      </c>
      <c r="E191" s="53" t="s">
        <v>176</v>
      </c>
      <c r="F191" s="44" t="s">
        <v>110</v>
      </c>
      <c r="G191" s="40">
        <v>-1</v>
      </c>
      <c r="H191" s="40">
        <v>1.66</v>
      </c>
      <c r="I191" s="40">
        <v>1.52</v>
      </c>
      <c r="J191" s="47" t="s">
        <v>109</v>
      </c>
      <c r="K191" s="23">
        <v>0</v>
      </c>
      <c r="L191" s="51"/>
    </row>
    <row r="192" spans="2:12" ht="21" customHeight="1" x14ac:dyDescent="0.25">
      <c r="B192" s="60">
        <v>45955</v>
      </c>
      <c r="C192" s="52" t="s">
        <v>8</v>
      </c>
      <c r="D192" s="53" t="s">
        <v>106</v>
      </c>
      <c r="E192" s="53" t="s">
        <v>127</v>
      </c>
      <c r="F192" s="44" t="s">
        <v>106</v>
      </c>
      <c r="G192" s="40">
        <v>0.25</v>
      </c>
      <c r="H192" s="40">
        <v>1.77</v>
      </c>
      <c r="I192" s="40">
        <v>1.57</v>
      </c>
      <c r="J192" s="47" t="s">
        <v>36</v>
      </c>
      <c r="K192" s="22">
        <v>0.77</v>
      </c>
      <c r="L192" s="51"/>
    </row>
    <row r="193" spans="2:12" ht="21" customHeight="1" x14ac:dyDescent="0.25">
      <c r="B193" s="60">
        <v>45955</v>
      </c>
      <c r="C193" s="52" t="s">
        <v>25</v>
      </c>
      <c r="D193" s="53" t="s">
        <v>74</v>
      </c>
      <c r="E193" s="53" t="s">
        <v>103</v>
      </c>
      <c r="F193" s="44" t="s">
        <v>74</v>
      </c>
      <c r="G193" s="40">
        <v>0.25</v>
      </c>
      <c r="H193" s="40">
        <v>1.99</v>
      </c>
      <c r="I193" s="40">
        <v>2.08</v>
      </c>
      <c r="J193" s="47" t="s">
        <v>41</v>
      </c>
      <c r="K193" s="23">
        <v>-1</v>
      </c>
      <c r="L193" s="51"/>
    </row>
    <row r="194" spans="2:12" ht="21" customHeight="1" x14ac:dyDescent="0.25">
      <c r="B194" s="60">
        <v>45956</v>
      </c>
      <c r="C194" s="52" t="s">
        <v>8</v>
      </c>
      <c r="D194" s="53" t="s">
        <v>51</v>
      </c>
      <c r="E194" s="53" t="s">
        <v>177</v>
      </c>
      <c r="F194" s="44" t="s">
        <v>51</v>
      </c>
      <c r="G194" s="40">
        <v>0</v>
      </c>
      <c r="H194" s="40">
        <v>1.85</v>
      </c>
      <c r="I194" s="40">
        <v>1.87</v>
      </c>
      <c r="J194" s="47" t="s">
        <v>53</v>
      </c>
      <c r="K194" s="22">
        <v>0.85000000000000009</v>
      </c>
      <c r="L194" s="51">
        <v>2.2000000000000002</v>
      </c>
    </row>
    <row r="195" spans="2:12" ht="21" customHeight="1" x14ac:dyDescent="0.25">
      <c r="B195" s="60">
        <v>45962</v>
      </c>
      <c r="C195" s="52" t="s">
        <v>29</v>
      </c>
      <c r="D195" s="53" t="s">
        <v>107</v>
      </c>
      <c r="E195" s="53" t="s">
        <v>55</v>
      </c>
      <c r="F195" s="44" t="s">
        <v>107</v>
      </c>
      <c r="G195" s="40">
        <v>-0.25</v>
      </c>
      <c r="H195" s="40">
        <v>1.79</v>
      </c>
      <c r="I195" s="40">
        <v>1.74</v>
      </c>
      <c r="J195" s="47" t="s">
        <v>141</v>
      </c>
      <c r="K195" s="22">
        <v>0.79</v>
      </c>
      <c r="L195" s="51"/>
    </row>
    <row r="196" spans="2:12" ht="21" customHeight="1" x14ac:dyDescent="0.25">
      <c r="B196" s="60">
        <v>45962</v>
      </c>
      <c r="C196" s="52" t="s">
        <v>29</v>
      </c>
      <c r="D196" s="53" t="s">
        <v>86</v>
      </c>
      <c r="E196" s="53" t="s">
        <v>33</v>
      </c>
      <c r="F196" s="44" t="s">
        <v>33</v>
      </c>
      <c r="G196" s="40">
        <v>-0.25</v>
      </c>
      <c r="H196" s="40">
        <v>1.69</v>
      </c>
      <c r="I196" s="40">
        <v>1.6</v>
      </c>
      <c r="J196" s="47" t="s">
        <v>48</v>
      </c>
      <c r="K196" s="23">
        <v>-0.5</v>
      </c>
      <c r="L196" s="51"/>
    </row>
    <row r="197" spans="2:12" ht="21" customHeight="1" x14ac:dyDescent="0.25">
      <c r="B197" s="60">
        <v>45962</v>
      </c>
      <c r="C197" s="52" t="s">
        <v>21</v>
      </c>
      <c r="D197" s="53" t="s">
        <v>131</v>
      </c>
      <c r="E197" s="53" t="s">
        <v>163</v>
      </c>
      <c r="F197" s="44" t="s">
        <v>163</v>
      </c>
      <c r="G197" s="40">
        <v>0</v>
      </c>
      <c r="H197" s="40">
        <v>1.88</v>
      </c>
      <c r="I197" s="40">
        <v>1.7</v>
      </c>
      <c r="J197" s="47" t="s">
        <v>28</v>
      </c>
      <c r="K197" s="22">
        <v>0.87999999999999989</v>
      </c>
      <c r="L197" s="51"/>
    </row>
    <row r="198" spans="2:12" ht="21" customHeight="1" x14ac:dyDescent="0.25">
      <c r="B198" s="60">
        <v>45962</v>
      </c>
      <c r="C198" s="52" t="s">
        <v>25</v>
      </c>
      <c r="D198" s="53" t="s">
        <v>121</v>
      </c>
      <c r="E198" s="53" t="s">
        <v>130</v>
      </c>
      <c r="F198" s="44" t="s">
        <v>121</v>
      </c>
      <c r="G198" s="40">
        <v>0</v>
      </c>
      <c r="H198" s="40">
        <v>1.9</v>
      </c>
      <c r="I198" s="40">
        <v>1.87</v>
      </c>
      <c r="J198" s="47" t="s">
        <v>141</v>
      </c>
      <c r="K198" s="22">
        <v>0.89999999999999991</v>
      </c>
      <c r="L198" s="51"/>
    </row>
    <row r="199" spans="2:12" ht="21" customHeight="1" x14ac:dyDescent="0.25">
      <c r="B199" s="60">
        <v>45963</v>
      </c>
      <c r="C199" s="52" t="s">
        <v>11</v>
      </c>
      <c r="D199" s="53" t="s">
        <v>82</v>
      </c>
      <c r="E199" s="53" t="s">
        <v>180</v>
      </c>
      <c r="F199" s="44" t="s">
        <v>82</v>
      </c>
      <c r="G199" s="40">
        <v>-0.25</v>
      </c>
      <c r="H199" s="40">
        <v>1.7</v>
      </c>
      <c r="I199" s="40">
        <v>1.55</v>
      </c>
      <c r="J199" s="47" t="s">
        <v>92</v>
      </c>
      <c r="K199" s="23">
        <v>-0.5</v>
      </c>
      <c r="L199" s="51"/>
    </row>
    <row r="200" spans="2:12" ht="21" customHeight="1" x14ac:dyDescent="0.25">
      <c r="B200" s="60">
        <v>45963</v>
      </c>
      <c r="C200" s="52" t="s">
        <v>8</v>
      </c>
      <c r="D200" s="53" t="s">
        <v>47</v>
      </c>
      <c r="E200" s="53" t="s">
        <v>181</v>
      </c>
      <c r="F200" s="44" t="s">
        <v>47</v>
      </c>
      <c r="G200" s="40">
        <v>-0.25</v>
      </c>
      <c r="H200" s="40">
        <v>1.71</v>
      </c>
      <c r="I200" s="40">
        <v>1.77</v>
      </c>
      <c r="J200" s="47" t="s">
        <v>41</v>
      </c>
      <c r="K200" s="23">
        <v>-1</v>
      </c>
      <c r="L200" s="51">
        <v>0.6</v>
      </c>
    </row>
    <row r="201" spans="2:12" ht="21" customHeight="1" x14ac:dyDescent="0.25">
      <c r="B201" s="60">
        <v>45969</v>
      </c>
      <c r="C201" s="52" t="s">
        <v>29</v>
      </c>
      <c r="D201" s="53" t="s">
        <v>30</v>
      </c>
      <c r="E201" s="53" t="s">
        <v>107</v>
      </c>
      <c r="F201" s="44" t="s">
        <v>107</v>
      </c>
      <c r="G201" s="40">
        <v>0</v>
      </c>
      <c r="H201" s="40">
        <v>1.84</v>
      </c>
      <c r="I201" s="40">
        <v>1.74</v>
      </c>
      <c r="J201" s="47" t="s">
        <v>141</v>
      </c>
      <c r="K201" s="23">
        <v>-1</v>
      </c>
      <c r="L201" s="51"/>
    </row>
    <row r="202" spans="2:12" ht="21" customHeight="1" x14ac:dyDescent="0.25">
      <c r="B202" s="60">
        <v>45970</v>
      </c>
      <c r="C202" s="52" t="s">
        <v>21</v>
      </c>
      <c r="D202" s="53" t="s">
        <v>24</v>
      </c>
      <c r="E202" s="53" t="s">
        <v>182</v>
      </c>
      <c r="F202" s="44" t="s">
        <v>24</v>
      </c>
      <c r="G202" s="40">
        <v>-0.25</v>
      </c>
      <c r="H202" s="40">
        <v>1.98</v>
      </c>
      <c r="I202" s="40">
        <v>1.82</v>
      </c>
      <c r="J202" s="47" t="s">
        <v>141</v>
      </c>
      <c r="K202" s="22">
        <v>0.98</v>
      </c>
      <c r="L202" s="51"/>
    </row>
    <row r="203" spans="2:12" ht="21" customHeight="1" x14ac:dyDescent="0.25">
      <c r="B203" s="60">
        <v>45970</v>
      </c>
      <c r="C203" s="52" t="s">
        <v>29</v>
      </c>
      <c r="D203" s="53" t="s">
        <v>73</v>
      </c>
      <c r="E203" s="53" t="s">
        <v>32</v>
      </c>
      <c r="F203" s="44" t="s">
        <v>73</v>
      </c>
      <c r="G203" s="40">
        <v>-0.5</v>
      </c>
      <c r="H203" s="40">
        <v>1.88</v>
      </c>
      <c r="I203" s="40">
        <v>1.78</v>
      </c>
      <c r="J203" s="47" t="s">
        <v>36</v>
      </c>
      <c r="K203" s="22">
        <v>0.87999999999999989</v>
      </c>
      <c r="L203" s="51"/>
    </row>
    <row r="204" spans="2:12" ht="21" customHeight="1" x14ac:dyDescent="0.25">
      <c r="B204" s="60">
        <v>45970</v>
      </c>
      <c r="C204" s="52" t="s">
        <v>8</v>
      </c>
      <c r="D204" s="53" t="s">
        <v>51</v>
      </c>
      <c r="E204" s="53" t="s">
        <v>52</v>
      </c>
      <c r="F204" s="44" t="s">
        <v>51</v>
      </c>
      <c r="G204" s="40">
        <v>0</v>
      </c>
      <c r="H204" s="40">
        <v>1.84</v>
      </c>
      <c r="I204" s="40">
        <v>1.72</v>
      </c>
      <c r="J204" s="47" t="s">
        <v>53</v>
      </c>
      <c r="K204" s="22">
        <v>0.84000000000000008</v>
      </c>
      <c r="L204" s="51"/>
    </row>
    <row r="205" spans="2:12" ht="21" customHeight="1" x14ac:dyDescent="0.25">
      <c r="B205" s="60">
        <v>45970</v>
      </c>
      <c r="C205" s="52" t="s">
        <v>25</v>
      </c>
      <c r="D205" s="53" t="s">
        <v>75</v>
      </c>
      <c r="E205" s="53" t="s">
        <v>114</v>
      </c>
      <c r="F205" s="44" t="s">
        <v>75</v>
      </c>
      <c r="G205" s="40">
        <v>1</v>
      </c>
      <c r="H205" s="40">
        <v>1.78</v>
      </c>
      <c r="I205" s="40">
        <v>1.6</v>
      </c>
      <c r="J205" s="47" t="s">
        <v>38</v>
      </c>
      <c r="K205" s="23">
        <v>-1</v>
      </c>
      <c r="L205" s="51">
        <v>0.7</v>
      </c>
    </row>
    <row r="206" spans="2:12" ht="21" customHeight="1" x14ac:dyDescent="0.25">
      <c r="B206" s="60">
        <v>45983</v>
      </c>
      <c r="C206" s="52" t="s">
        <v>29</v>
      </c>
      <c r="D206" s="53" t="s">
        <v>31</v>
      </c>
      <c r="E206" s="53" t="s">
        <v>129</v>
      </c>
      <c r="F206" s="44" t="s">
        <v>129</v>
      </c>
      <c r="G206" s="40">
        <v>-0.25</v>
      </c>
      <c r="H206" s="40">
        <v>1.77</v>
      </c>
      <c r="I206" s="40">
        <v>1.7</v>
      </c>
      <c r="J206" s="47" t="s">
        <v>61</v>
      </c>
      <c r="K206" s="22">
        <v>0.77</v>
      </c>
      <c r="L206" s="51"/>
    </row>
    <row r="207" spans="2:12" ht="21" customHeight="1" x14ac:dyDescent="0.25">
      <c r="B207" s="60">
        <v>45983</v>
      </c>
      <c r="C207" s="52" t="s">
        <v>21</v>
      </c>
      <c r="D207" s="53" t="s">
        <v>166</v>
      </c>
      <c r="E207" s="53" t="s">
        <v>23</v>
      </c>
      <c r="F207" s="44" t="s">
        <v>166</v>
      </c>
      <c r="G207" s="40">
        <v>-0.5</v>
      </c>
      <c r="H207" s="40">
        <v>1.48</v>
      </c>
      <c r="I207" s="40">
        <v>1.46</v>
      </c>
      <c r="J207" s="47" t="s">
        <v>17</v>
      </c>
      <c r="K207" s="23">
        <v>-1</v>
      </c>
      <c r="L207" s="51"/>
    </row>
    <row r="208" spans="2:12" ht="21" customHeight="1" x14ac:dyDescent="0.25">
      <c r="B208" s="60">
        <v>45983</v>
      </c>
      <c r="C208" s="52" t="s">
        <v>8</v>
      </c>
      <c r="D208" s="53" t="s">
        <v>106</v>
      </c>
      <c r="E208" s="53" t="s">
        <v>57</v>
      </c>
      <c r="F208" s="44" t="s">
        <v>106</v>
      </c>
      <c r="G208" s="40">
        <v>-0.25</v>
      </c>
      <c r="H208" s="40">
        <v>1.85</v>
      </c>
      <c r="I208" s="40">
        <v>1.82</v>
      </c>
      <c r="J208" s="47" t="s">
        <v>109</v>
      </c>
      <c r="K208" s="22">
        <v>0.85000000000000009</v>
      </c>
      <c r="L208" s="51"/>
    </row>
    <row r="209" spans="2:12" ht="21" customHeight="1" x14ac:dyDescent="0.25">
      <c r="B209" s="60">
        <v>45983</v>
      </c>
      <c r="C209" s="52" t="s">
        <v>25</v>
      </c>
      <c r="D209" s="53" t="s">
        <v>114</v>
      </c>
      <c r="E209" s="53" t="s">
        <v>130</v>
      </c>
      <c r="F209" s="44" t="s">
        <v>114</v>
      </c>
      <c r="G209" s="40">
        <v>-1</v>
      </c>
      <c r="H209" s="40">
        <v>1.62</v>
      </c>
      <c r="I209" s="40">
        <v>1.6</v>
      </c>
      <c r="J209" s="47" t="s">
        <v>184</v>
      </c>
      <c r="K209" s="22">
        <v>0.62000000000000011</v>
      </c>
      <c r="L209" s="51"/>
    </row>
    <row r="210" spans="2:12" ht="21" customHeight="1" x14ac:dyDescent="0.25">
      <c r="B210" s="60">
        <v>45985</v>
      </c>
      <c r="C210" s="52" t="s">
        <v>21</v>
      </c>
      <c r="D210" s="53" t="s">
        <v>90</v>
      </c>
      <c r="E210" s="53" t="s">
        <v>89</v>
      </c>
      <c r="F210" s="44" t="s">
        <v>90</v>
      </c>
      <c r="G210" s="40">
        <v>-0.5</v>
      </c>
      <c r="H210" s="40">
        <v>1.8</v>
      </c>
      <c r="I210" s="40">
        <v>1.85</v>
      </c>
      <c r="J210" s="47" t="s">
        <v>28</v>
      </c>
      <c r="K210" s="23">
        <v>-1</v>
      </c>
      <c r="L210" s="51">
        <v>0.2</v>
      </c>
    </row>
    <row r="211" spans="2:12" ht="21" customHeight="1" x14ac:dyDescent="0.25">
      <c r="B211" s="60">
        <v>45990</v>
      </c>
      <c r="C211" s="52" t="s">
        <v>29</v>
      </c>
      <c r="D211" s="53" t="s">
        <v>95</v>
      </c>
      <c r="E211" s="53" t="s">
        <v>176</v>
      </c>
      <c r="F211" s="44" t="s">
        <v>95</v>
      </c>
      <c r="G211" s="40">
        <v>0</v>
      </c>
      <c r="H211" s="41">
        <v>1.72</v>
      </c>
      <c r="I211" s="40">
        <v>1.6</v>
      </c>
      <c r="J211" s="47" t="s">
        <v>48</v>
      </c>
      <c r="K211" s="23">
        <v>0</v>
      </c>
      <c r="L211" s="51"/>
    </row>
    <row r="212" spans="2:12" ht="21" customHeight="1" x14ac:dyDescent="0.25">
      <c r="B212" s="60">
        <v>45990</v>
      </c>
      <c r="C212" s="52" t="s">
        <v>21</v>
      </c>
      <c r="D212" s="53" t="s">
        <v>89</v>
      </c>
      <c r="E212" s="53" t="s">
        <v>119</v>
      </c>
      <c r="F212" s="44" t="s">
        <v>89</v>
      </c>
      <c r="G212" s="40">
        <v>0</v>
      </c>
      <c r="H212" s="41">
        <v>1.95</v>
      </c>
      <c r="I212" s="40">
        <v>1.84</v>
      </c>
      <c r="J212" s="47" t="s">
        <v>124</v>
      </c>
      <c r="K212" s="23">
        <v>-1</v>
      </c>
      <c r="L212" s="51"/>
    </row>
    <row r="213" spans="2:12" ht="21" customHeight="1" x14ac:dyDescent="0.25">
      <c r="B213" s="60">
        <v>45991</v>
      </c>
      <c r="C213" s="52" t="s">
        <v>25</v>
      </c>
      <c r="D213" s="53" t="s">
        <v>121</v>
      </c>
      <c r="E213" s="53" t="s">
        <v>103</v>
      </c>
      <c r="F213" s="44" t="s">
        <v>121</v>
      </c>
      <c r="G213" s="40">
        <v>0</v>
      </c>
      <c r="H213" s="41">
        <v>2.1</v>
      </c>
      <c r="I213" s="40">
        <v>1.99</v>
      </c>
      <c r="J213" s="47" t="s">
        <v>45</v>
      </c>
      <c r="K213" s="23">
        <v>-1</v>
      </c>
      <c r="L213" s="51"/>
    </row>
    <row r="214" spans="2:12" ht="21" customHeight="1" x14ac:dyDescent="0.25">
      <c r="B214" s="60">
        <v>45991</v>
      </c>
      <c r="C214" s="52" t="s">
        <v>21</v>
      </c>
      <c r="D214" s="53" t="s">
        <v>24</v>
      </c>
      <c r="E214" s="53" t="s">
        <v>101</v>
      </c>
      <c r="F214" s="44" t="s">
        <v>24</v>
      </c>
      <c r="G214" s="40">
        <v>0</v>
      </c>
      <c r="H214" s="41">
        <v>2.0299999999999998</v>
      </c>
      <c r="I214" s="40">
        <v>2.1</v>
      </c>
      <c r="J214" s="47" t="s">
        <v>41</v>
      </c>
      <c r="K214" s="23">
        <v>-1</v>
      </c>
      <c r="L214" s="51"/>
    </row>
    <row r="215" spans="2:12" ht="21" customHeight="1" x14ac:dyDescent="0.25">
      <c r="B215" s="60">
        <v>45991</v>
      </c>
      <c r="C215" s="52" t="s">
        <v>29</v>
      </c>
      <c r="D215" s="53" t="s">
        <v>33</v>
      </c>
      <c r="E215" s="53" t="s">
        <v>31</v>
      </c>
      <c r="F215" s="44" t="s">
        <v>31</v>
      </c>
      <c r="G215" s="40">
        <v>0.75</v>
      </c>
      <c r="H215" s="41">
        <v>1.95</v>
      </c>
      <c r="I215" s="40">
        <v>1.65</v>
      </c>
      <c r="J215" s="47" t="s">
        <v>48</v>
      </c>
      <c r="K215" s="22">
        <v>0.95</v>
      </c>
      <c r="L215" s="51"/>
    </row>
    <row r="216" spans="2:12" ht="21" customHeight="1" x14ac:dyDescent="0.25">
      <c r="B216" s="60">
        <v>45991</v>
      </c>
      <c r="C216" s="52" t="s">
        <v>11</v>
      </c>
      <c r="D216" s="53" t="s">
        <v>44</v>
      </c>
      <c r="E216" s="53" t="s">
        <v>12</v>
      </c>
      <c r="F216" s="44" t="s">
        <v>44</v>
      </c>
      <c r="G216" s="40">
        <v>-0.5</v>
      </c>
      <c r="H216" s="41">
        <v>1.73</v>
      </c>
      <c r="I216" s="40">
        <v>1.64</v>
      </c>
      <c r="J216" s="47" t="s">
        <v>53</v>
      </c>
      <c r="K216" s="22">
        <v>0.73</v>
      </c>
      <c r="L216" s="51"/>
    </row>
    <row r="217" spans="2:12" ht="21" customHeight="1" x14ac:dyDescent="0.25">
      <c r="B217" s="60">
        <v>45991</v>
      </c>
      <c r="C217" s="52" t="s">
        <v>25</v>
      </c>
      <c r="D217" s="53" t="s">
        <v>27</v>
      </c>
      <c r="E217" s="53" t="s">
        <v>183</v>
      </c>
      <c r="F217" s="44" t="s">
        <v>183</v>
      </c>
      <c r="G217" s="40">
        <v>-1</v>
      </c>
      <c r="H217" s="40">
        <v>1.68</v>
      </c>
      <c r="I217" s="40">
        <v>1.5</v>
      </c>
      <c r="J217" s="47" t="s">
        <v>48</v>
      </c>
      <c r="K217" s="23">
        <v>-1</v>
      </c>
      <c r="L217" s="51">
        <v>-2.2999999999999998</v>
      </c>
    </row>
    <row r="218" spans="2:12" ht="21" customHeight="1" x14ac:dyDescent="0.25">
      <c r="B218" s="60">
        <v>45997</v>
      </c>
      <c r="C218" s="52" t="s">
        <v>25</v>
      </c>
      <c r="D218" s="53" t="s">
        <v>26</v>
      </c>
      <c r="E218" s="53" t="s">
        <v>77</v>
      </c>
      <c r="F218" s="44" t="s">
        <v>121</v>
      </c>
      <c r="G218" s="40">
        <v>0</v>
      </c>
      <c r="H218" s="40">
        <v>1.98</v>
      </c>
      <c r="I218" s="40">
        <v>1.97</v>
      </c>
      <c r="J218" s="47" t="s">
        <v>109</v>
      </c>
      <c r="K218" s="23">
        <v>-1</v>
      </c>
      <c r="L218" s="51"/>
    </row>
    <row r="219" spans="2:12" ht="21" customHeight="1" x14ac:dyDescent="0.25">
      <c r="B219" s="60">
        <v>45997</v>
      </c>
      <c r="C219" s="52" t="s">
        <v>25</v>
      </c>
      <c r="D219" s="53" t="s">
        <v>185</v>
      </c>
      <c r="E219" s="53" t="s">
        <v>171</v>
      </c>
      <c r="F219" s="44" t="s">
        <v>171</v>
      </c>
      <c r="G219" s="40">
        <v>-0.25</v>
      </c>
      <c r="H219" s="40">
        <v>1.99</v>
      </c>
      <c r="I219" s="40">
        <v>2.1</v>
      </c>
      <c r="J219" s="47" t="s">
        <v>109</v>
      </c>
      <c r="K219" s="23">
        <v>-1</v>
      </c>
      <c r="L219" s="51"/>
    </row>
    <row r="220" spans="2:12" ht="21" customHeight="1" x14ac:dyDescent="0.25">
      <c r="B220" s="60">
        <v>45997</v>
      </c>
      <c r="C220" s="52" t="s">
        <v>11</v>
      </c>
      <c r="D220" s="53" t="s">
        <v>14</v>
      </c>
      <c r="E220" s="53" t="s">
        <v>44</v>
      </c>
      <c r="F220" s="44" t="s">
        <v>44</v>
      </c>
      <c r="G220" s="40">
        <v>-0.75</v>
      </c>
      <c r="H220" s="40">
        <v>1.86</v>
      </c>
      <c r="I220" s="40">
        <v>1.79</v>
      </c>
      <c r="J220" s="47" t="s">
        <v>141</v>
      </c>
      <c r="K220" s="23">
        <v>-1</v>
      </c>
      <c r="L220" s="51"/>
    </row>
    <row r="221" spans="2:12" ht="21" customHeight="1" x14ac:dyDescent="0.25">
      <c r="B221" s="60">
        <v>45998</v>
      </c>
      <c r="C221" s="52" t="s">
        <v>29</v>
      </c>
      <c r="D221" s="53" t="s">
        <v>186</v>
      </c>
      <c r="E221" s="53" t="s">
        <v>95</v>
      </c>
      <c r="F221" s="44" t="s">
        <v>95</v>
      </c>
      <c r="G221" s="40">
        <v>0.25</v>
      </c>
      <c r="H221" s="40">
        <v>1.86</v>
      </c>
      <c r="I221" s="40">
        <v>1.7</v>
      </c>
      <c r="J221" s="47" t="s">
        <v>16</v>
      </c>
      <c r="K221" s="23">
        <v>-1</v>
      </c>
      <c r="L221" s="51">
        <v>-4</v>
      </c>
    </row>
    <row r="222" spans="2:12" ht="21" customHeight="1" x14ac:dyDescent="0.25">
      <c r="B222" s="60">
        <v>46003</v>
      </c>
      <c r="C222" s="52" t="s">
        <v>29</v>
      </c>
      <c r="D222" s="53" t="s">
        <v>84</v>
      </c>
      <c r="E222" s="53" t="s">
        <v>107</v>
      </c>
      <c r="F222" s="44" t="s">
        <v>107</v>
      </c>
      <c r="G222" s="40">
        <v>0</v>
      </c>
      <c r="H222" s="40">
        <v>1.73</v>
      </c>
      <c r="I222" s="40">
        <v>1.65</v>
      </c>
      <c r="J222" s="47" t="s">
        <v>141</v>
      </c>
      <c r="K222" s="23">
        <v>-1</v>
      </c>
      <c r="L222" s="51"/>
    </row>
    <row r="223" spans="2:12" ht="21" customHeight="1" x14ac:dyDescent="0.25">
      <c r="B223" s="60">
        <v>46004</v>
      </c>
      <c r="C223" s="52" t="s">
        <v>8</v>
      </c>
      <c r="D223" s="53" t="s">
        <v>187</v>
      </c>
      <c r="E223" s="53" t="s">
        <v>98</v>
      </c>
      <c r="F223" s="44" t="s">
        <v>98</v>
      </c>
      <c r="G223" s="40">
        <v>0.25</v>
      </c>
      <c r="H223" s="40">
        <v>1.8</v>
      </c>
      <c r="I223" s="40">
        <v>1.57</v>
      </c>
      <c r="J223" s="47" t="s">
        <v>17</v>
      </c>
      <c r="K223" s="22">
        <v>0.8</v>
      </c>
      <c r="L223" s="51"/>
    </row>
    <row r="224" spans="2:12" ht="21" customHeight="1" x14ac:dyDescent="0.25">
      <c r="B224" s="60">
        <v>46005</v>
      </c>
      <c r="C224" s="52" t="s">
        <v>21</v>
      </c>
      <c r="D224" s="53" t="s">
        <v>108</v>
      </c>
      <c r="E224" s="53" t="s">
        <v>118</v>
      </c>
      <c r="F224" s="44" t="s">
        <v>118</v>
      </c>
      <c r="G224" s="40">
        <v>-0.25</v>
      </c>
      <c r="H224" s="40">
        <v>1.78</v>
      </c>
      <c r="I224" s="40">
        <v>1.84</v>
      </c>
      <c r="J224" s="47" t="s">
        <v>45</v>
      </c>
      <c r="K224" s="22">
        <v>0.78</v>
      </c>
      <c r="L224" s="51"/>
    </row>
    <row r="225" spans="2:12" ht="21" customHeight="1" x14ac:dyDescent="0.25">
      <c r="B225" s="60">
        <v>46005</v>
      </c>
      <c r="C225" s="52" t="s">
        <v>29</v>
      </c>
      <c r="D225" s="53" t="s">
        <v>73</v>
      </c>
      <c r="E225" s="53" t="s">
        <v>110</v>
      </c>
      <c r="F225" s="44" t="s">
        <v>110</v>
      </c>
      <c r="G225" s="40">
        <v>-0.25</v>
      </c>
      <c r="H225" s="40">
        <v>1.92</v>
      </c>
      <c r="I225" s="40">
        <v>1.65</v>
      </c>
      <c r="J225" s="47" t="s">
        <v>48</v>
      </c>
      <c r="K225" s="23">
        <v>-0.5</v>
      </c>
      <c r="L225" s="51"/>
    </row>
    <row r="226" spans="2:12" ht="21" customHeight="1" x14ac:dyDescent="0.25">
      <c r="B226" s="60">
        <v>46006</v>
      </c>
      <c r="C226" s="52" t="s">
        <v>25</v>
      </c>
      <c r="D226" s="53" t="s">
        <v>59</v>
      </c>
      <c r="E226" s="53" t="s">
        <v>80</v>
      </c>
      <c r="F226" s="44" t="s">
        <v>80</v>
      </c>
      <c r="G226" s="40">
        <v>0.25</v>
      </c>
      <c r="H226" s="40">
        <v>1.69</v>
      </c>
      <c r="I226" s="40">
        <v>1.65</v>
      </c>
      <c r="J226" s="47" t="s">
        <v>18</v>
      </c>
      <c r="K226" s="22">
        <v>0.34499999999999997</v>
      </c>
      <c r="L226" s="51">
        <v>0.4</v>
      </c>
    </row>
    <row r="227" spans="2:12" ht="21" customHeight="1" x14ac:dyDescent="0.25">
      <c r="B227" s="72">
        <v>46011</v>
      </c>
      <c r="C227" s="73" t="s">
        <v>29</v>
      </c>
      <c r="D227" s="75" t="s">
        <v>186</v>
      </c>
      <c r="E227" s="75" t="s">
        <v>33</v>
      </c>
      <c r="F227" s="76" t="s">
        <v>33</v>
      </c>
      <c r="G227" s="74">
        <v>0</v>
      </c>
      <c r="H227" s="74">
        <v>1.89</v>
      </c>
      <c r="I227" s="74">
        <v>2.08</v>
      </c>
      <c r="J227" s="77" t="s">
        <v>48</v>
      </c>
      <c r="K227" s="78">
        <v>0</v>
      </c>
      <c r="L227" s="51"/>
    </row>
    <row r="228" spans="2:12" ht="21" customHeight="1" x14ac:dyDescent="0.25">
      <c r="B228" s="72">
        <v>46011</v>
      </c>
      <c r="C228" s="73" t="s">
        <v>29</v>
      </c>
      <c r="D228" s="75" t="s">
        <v>31</v>
      </c>
      <c r="E228" s="75" t="s">
        <v>73</v>
      </c>
      <c r="F228" s="76" t="s">
        <v>31</v>
      </c>
      <c r="G228" s="74">
        <v>0</v>
      </c>
      <c r="H228" s="74">
        <v>1.89</v>
      </c>
      <c r="I228" s="74">
        <v>1.67</v>
      </c>
      <c r="J228" s="77" t="s">
        <v>190</v>
      </c>
      <c r="K228" s="78">
        <v>-1</v>
      </c>
      <c r="L228" s="51"/>
    </row>
    <row r="229" spans="2:12" ht="21" customHeight="1" x14ac:dyDescent="0.25">
      <c r="B229" s="72">
        <v>46011</v>
      </c>
      <c r="C229" s="73" t="s">
        <v>29</v>
      </c>
      <c r="D229" s="75" t="s">
        <v>112</v>
      </c>
      <c r="E229" s="75" t="s">
        <v>95</v>
      </c>
      <c r="F229" s="76" t="s">
        <v>112</v>
      </c>
      <c r="G229" s="74">
        <v>-0.25</v>
      </c>
      <c r="H229" s="74">
        <v>1.98</v>
      </c>
      <c r="I229" s="74">
        <v>1.87</v>
      </c>
      <c r="J229" s="77" t="s">
        <v>18</v>
      </c>
      <c r="K229" s="78">
        <v>-0.5</v>
      </c>
      <c r="L229" s="51"/>
    </row>
    <row r="230" spans="2:12" ht="21" customHeight="1" x14ac:dyDescent="0.25">
      <c r="B230" s="72">
        <v>46011</v>
      </c>
      <c r="C230" s="73" t="s">
        <v>11</v>
      </c>
      <c r="D230" s="75" t="s">
        <v>56</v>
      </c>
      <c r="E230" s="75" t="s">
        <v>78</v>
      </c>
      <c r="F230" s="76" t="s">
        <v>56</v>
      </c>
      <c r="G230" s="74">
        <v>-0.25</v>
      </c>
      <c r="H230" s="74">
        <v>1.71</v>
      </c>
      <c r="I230" s="84">
        <v>1.62</v>
      </c>
      <c r="J230" s="77" t="s">
        <v>36</v>
      </c>
      <c r="K230" s="78">
        <v>0.7</v>
      </c>
      <c r="L230" s="51"/>
    </row>
    <row r="231" spans="2:12" ht="21" customHeight="1" x14ac:dyDescent="0.25">
      <c r="B231" s="72">
        <v>46012</v>
      </c>
      <c r="C231" s="73" t="s">
        <v>11</v>
      </c>
      <c r="D231" s="75" t="s">
        <v>123</v>
      </c>
      <c r="E231" s="75" t="s">
        <v>189</v>
      </c>
      <c r="F231" s="76" t="s">
        <v>123</v>
      </c>
      <c r="G231" s="74">
        <v>-0.25</v>
      </c>
      <c r="H231" s="74">
        <v>1.88</v>
      </c>
      <c r="I231" s="84">
        <v>1.65</v>
      </c>
      <c r="J231" s="77" t="s">
        <v>92</v>
      </c>
      <c r="K231" s="78">
        <v>-0.5</v>
      </c>
      <c r="L231" s="51"/>
    </row>
    <row r="232" spans="2:12" ht="21" customHeight="1" x14ac:dyDescent="0.25">
      <c r="B232" s="72">
        <v>46012</v>
      </c>
      <c r="C232" s="73" t="s">
        <v>11</v>
      </c>
      <c r="D232" s="75" t="s">
        <v>169</v>
      </c>
      <c r="E232" s="75" t="s">
        <v>82</v>
      </c>
      <c r="F232" s="76" t="s">
        <v>175</v>
      </c>
      <c r="G232" s="74">
        <v>-0.25</v>
      </c>
      <c r="H232" s="74">
        <v>2.0699999999999998</v>
      </c>
      <c r="I232" s="84">
        <v>1.62</v>
      </c>
      <c r="J232" s="77" t="s">
        <v>28</v>
      </c>
      <c r="K232" s="78">
        <v>-1</v>
      </c>
      <c r="L232" s="51">
        <v>-2.2999999999999998</v>
      </c>
    </row>
    <row r="233" spans="2:12" ht="21" customHeight="1" x14ac:dyDescent="0.25">
      <c r="B233" s="61"/>
      <c r="C233" s="4"/>
      <c r="D233" s="4"/>
      <c r="E233" s="4"/>
      <c r="F233" s="17"/>
      <c r="G233" s="4"/>
      <c r="H233" s="6"/>
      <c r="I233" s="84"/>
      <c r="J233" s="19"/>
      <c r="K233" s="37"/>
      <c r="L233" s="51"/>
    </row>
    <row r="234" spans="2:12" ht="21" customHeight="1" x14ac:dyDescent="0.25">
      <c r="B234" s="61"/>
      <c r="C234" s="4"/>
      <c r="D234" s="4"/>
      <c r="E234" s="4"/>
      <c r="F234" s="17"/>
      <c r="G234" s="4"/>
      <c r="H234" s="6"/>
      <c r="I234" s="84"/>
      <c r="J234" s="19"/>
      <c r="K234" s="37"/>
      <c r="L234" s="51"/>
    </row>
    <row r="235" spans="2:12" ht="21" customHeight="1" x14ac:dyDescent="0.25">
      <c r="B235" s="61"/>
      <c r="C235" s="4"/>
      <c r="D235" s="4"/>
      <c r="E235" s="4"/>
      <c r="F235" s="17"/>
      <c r="G235" s="4"/>
      <c r="H235" s="6"/>
      <c r="I235" s="84"/>
      <c r="J235" s="19"/>
      <c r="K235" s="37"/>
      <c r="L235" s="51"/>
    </row>
    <row r="236" spans="2:12" ht="21" customHeight="1" x14ac:dyDescent="0.25">
      <c r="B236" s="61"/>
      <c r="C236" s="4"/>
      <c r="D236" s="4"/>
      <c r="E236" s="4"/>
      <c r="F236" s="17"/>
      <c r="G236" s="4"/>
      <c r="H236" s="6"/>
      <c r="I236" s="84"/>
      <c r="J236" s="19"/>
      <c r="K236" s="37"/>
      <c r="L236" s="51"/>
    </row>
    <row r="237" spans="2:12" ht="21" customHeight="1" x14ac:dyDescent="0.25">
      <c r="B237" s="61"/>
      <c r="C237" s="4"/>
      <c r="D237" s="4"/>
      <c r="E237" s="4"/>
      <c r="F237" s="17"/>
      <c r="G237" s="4"/>
      <c r="H237" s="6"/>
      <c r="I237" s="84"/>
      <c r="J237" s="19"/>
      <c r="K237" s="37"/>
      <c r="L237" s="51"/>
    </row>
    <row r="238" spans="2:12" ht="21" customHeight="1" x14ac:dyDescent="0.25">
      <c r="B238" s="61"/>
      <c r="C238" s="4"/>
      <c r="D238" s="4"/>
      <c r="E238" s="4"/>
      <c r="F238" s="17"/>
      <c r="G238" s="4"/>
      <c r="H238" s="6"/>
      <c r="I238" s="84"/>
      <c r="J238" s="19"/>
      <c r="K238" s="37"/>
      <c r="L238" s="51"/>
    </row>
    <row r="239" spans="2:12" ht="21" customHeight="1" x14ac:dyDescent="0.25">
      <c r="B239" s="61"/>
      <c r="C239" s="4"/>
      <c r="D239" s="4"/>
      <c r="E239" s="4"/>
      <c r="F239" s="17"/>
      <c r="G239" s="4"/>
      <c r="H239" s="6"/>
      <c r="I239" s="84"/>
      <c r="J239" s="19"/>
      <c r="K239" s="37"/>
      <c r="L239" s="51"/>
    </row>
    <row r="240" spans="2:12" ht="21" customHeight="1" x14ac:dyDescent="0.25">
      <c r="B240" s="61"/>
      <c r="C240" s="4"/>
      <c r="D240" s="4"/>
      <c r="E240" s="4"/>
      <c r="F240" s="17"/>
      <c r="G240" s="4"/>
      <c r="H240" s="6"/>
      <c r="I240" s="84"/>
      <c r="J240" s="19"/>
      <c r="K240" s="37"/>
      <c r="L240" s="51"/>
    </row>
    <row r="241" spans="2:12" ht="21" customHeight="1" x14ac:dyDescent="0.25">
      <c r="B241" s="61"/>
      <c r="C241" s="4"/>
      <c r="D241" s="4"/>
      <c r="E241" s="4"/>
      <c r="F241" s="17"/>
      <c r="G241" s="4"/>
      <c r="H241" s="6"/>
      <c r="I241" s="84"/>
      <c r="J241" s="19"/>
      <c r="K241" s="37"/>
      <c r="L241" s="51"/>
    </row>
    <row r="242" spans="2:12" ht="21" customHeight="1" x14ac:dyDescent="0.25">
      <c r="B242" s="61"/>
      <c r="C242" s="4"/>
      <c r="D242" s="4"/>
      <c r="E242" s="4"/>
      <c r="F242" s="17"/>
      <c r="G242" s="4"/>
      <c r="H242" s="6"/>
      <c r="I242" s="84"/>
      <c r="J242" s="19"/>
      <c r="K242" s="37"/>
      <c r="L242" s="51"/>
    </row>
    <row r="243" spans="2:12" ht="21" customHeight="1" x14ac:dyDescent="0.25">
      <c r="B243" s="61"/>
      <c r="C243" s="4"/>
      <c r="D243" s="4"/>
      <c r="E243" s="4"/>
      <c r="F243" s="17"/>
      <c r="G243" s="4"/>
      <c r="H243" s="6"/>
      <c r="I243" s="84"/>
      <c r="J243" s="19"/>
      <c r="K243" s="37"/>
      <c r="L243" s="51"/>
    </row>
    <row r="244" spans="2:12" ht="21" customHeight="1" x14ac:dyDescent="0.25">
      <c r="B244" s="61"/>
      <c r="C244" s="4"/>
      <c r="D244" s="4"/>
      <c r="E244" s="4"/>
      <c r="F244" s="17"/>
      <c r="G244" s="4"/>
      <c r="H244" s="6"/>
      <c r="I244" s="84"/>
      <c r="J244" s="19"/>
      <c r="K244" s="37"/>
      <c r="L244" s="51"/>
    </row>
    <row r="245" spans="2:12" ht="21" customHeight="1" x14ac:dyDescent="0.25">
      <c r="B245" s="61"/>
      <c r="C245" s="4"/>
      <c r="D245" s="4"/>
      <c r="E245" s="4"/>
      <c r="F245" s="17"/>
      <c r="G245" s="4"/>
      <c r="H245" s="6"/>
      <c r="I245" s="84"/>
      <c r="J245" s="19"/>
      <c r="K245" s="37"/>
      <c r="L245" s="51"/>
    </row>
    <row r="246" spans="2:12" ht="21" customHeight="1" x14ac:dyDescent="0.25">
      <c r="B246" s="61"/>
      <c r="C246" s="4"/>
      <c r="D246" s="4"/>
      <c r="E246" s="4"/>
      <c r="F246" s="17"/>
      <c r="G246" s="4"/>
      <c r="H246" s="6"/>
      <c r="I246" s="84"/>
      <c r="J246" s="19"/>
      <c r="K246" s="37"/>
      <c r="L246" s="51"/>
    </row>
    <row r="247" spans="2:12" ht="21" customHeight="1" x14ac:dyDescent="0.25">
      <c r="B247" s="61"/>
      <c r="C247" s="4"/>
      <c r="D247" s="4"/>
      <c r="E247" s="4"/>
      <c r="F247" s="17"/>
      <c r="G247" s="4"/>
      <c r="H247" s="6"/>
      <c r="I247" s="84"/>
      <c r="J247" s="19"/>
      <c r="K247" s="37"/>
      <c r="L247" s="51"/>
    </row>
    <row r="248" spans="2:12" ht="21" customHeight="1" x14ac:dyDescent="0.25">
      <c r="B248" s="61"/>
      <c r="C248" s="4"/>
      <c r="D248" s="4"/>
      <c r="E248" s="4"/>
      <c r="F248" s="17"/>
      <c r="G248" s="4"/>
      <c r="H248" s="6"/>
      <c r="I248" s="84"/>
      <c r="J248" s="19"/>
      <c r="K248" s="37"/>
      <c r="L248" s="51"/>
    </row>
    <row r="249" spans="2:12" ht="21" customHeight="1" x14ac:dyDescent="0.25">
      <c r="B249" s="61"/>
      <c r="C249" s="4"/>
      <c r="D249" s="4"/>
      <c r="E249" s="4"/>
      <c r="F249" s="17"/>
      <c r="G249" s="4"/>
      <c r="H249" s="6"/>
      <c r="I249" s="84"/>
      <c r="J249" s="19"/>
      <c r="K249" s="37"/>
      <c r="L249" s="51"/>
    </row>
  </sheetData>
  <conditionalFormatting sqref="L1:L5 L7:L1048576">
    <cfRule type="cellIs" dxfId="22" priority="3" operator="lessThan">
      <formula>0</formula>
    </cfRule>
    <cfRule type="cellIs" dxfId="21" priority="4" operator="greaterThan">
      <formula>0</formula>
    </cfRule>
  </conditionalFormatting>
  <dataValidations count="6">
    <dataValidation type="list" allowBlank="1" showInputMessage="1" showErrorMessage="1" sqref="C7:C249">
      <formula1>List_SalesAgents</formula1>
    </dataValidation>
    <dataValidation type="list" allowBlank="1" showInputMessage="1" showErrorMessage="1" sqref="D7:D249">
      <formula1>List_SalesRegions</formula1>
    </dataValidation>
    <dataValidation type="list" allowBlank="1" showInputMessage="1" showErrorMessage="1" sqref="E7:E249">
      <formula1>List_SalesCategories</formula1>
    </dataValidation>
    <dataValidation type="list" allowBlank="1" showInputMessage="1" showErrorMessage="1" sqref="G7:G249">
      <formula1>List_SalesPhases</formula1>
    </dataValidation>
    <dataValidation allowBlank="1" showInputMessage="1" showErrorMessage="1" promptTitle="Vorlage „Umsatzprognose“" prompt="_x000a_Geben Sie den Firmennamen in Zelle B3 ein. _x000a__x000a_Löschen Sie die Tab. unten, und geben Sie Ihre eigenen Prognoseeingabedaten ein. Zum Verwalten der verfügbaren Optionen für die Dropdownliste, wechseln Sie zur Reg. &quot;Listen&quot;. _x000a__x000a_" sqref="A1"/>
    <dataValidation allowBlank="1" showInputMessage="1" showErrorMessage="1" prompt="Ihren Firmennamen eingeben" sqref="B3"/>
  </dataValidations>
  <hyperlinks>
    <hyperlink ref="B2" r:id="rId1"/>
  </hyperlinks>
  <printOptions horizontalCentered="1"/>
  <pageMargins left="0.5" right="0.5" top="0.5" bottom="0.5" header="0.3" footer="0.3"/>
  <pageSetup paperSize="9" scale="53" fitToHeight="0" orientation="landscape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"/>
  <sheetViews>
    <sheetView showGridLines="0" showRowColHeaders="0" workbookViewId="0">
      <selection activeCell="Q20" sqref="Q20"/>
    </sheetView>
  </sheetViews>
  <sheetFormatPr baseColWidth="10" defaultColWidth="8.77734375" defaultRowHeight="21" customHeight="1" x14ac:dyDescent="0.3"/>
  <cols>
    <col min="1" max="1" width="1.77734375" style="2" customWidth="1"/>
    <col min="2" max="4" width="14.77734375" style="3" customWidth="1"/>
    <col min="5" max="5" width="3.77734375" style="2" customWidth="1"/>
    <col min="6" max="14" width="8.77734375" style="2"/>
    <col min="15" max="15" width="1.77734375" style="2" customWidth="1"/>
    <col min="16" max="16" width="7.21875" style="12" customWidth="1"/>
    <col min="17" max="17" width="16.6640625" style="12" customWidth="1"/>
    <col min="18" max="18" width="12.21875" style="12" customWidth="1"/>
    <col min="19" max="16384" width="8.77734375" style="2"/>
  </cols>
  <sheetData>
    <row r="1" spans="2:18" s="1" customFormat="1" ht="12" customHeight="1" x14ac:dyDescent="0.25">
      <c r="C1" s="5"/>
      <c r="D1" s="5"/>
      <c r="E1" s="5"/>
      <c r="K1" s="1" t="s">
        <v>1</v>
      </c>
    </row>
    <row r="2" spans="2:18" s="1" customFormat="1" ht="21.75" customHeight="1" x14ac:dyDescent="0.25">
      <c r="B2" s="66" t="s">
        <v>174</v>
      </c>
      <c r="C2" s="62"/>
      <c r="D2" s="65"/>
      <c r="E2" s="14"/>
      <c r="F2" s="15"/>
      <c r="G2" s="15"/>
      <c r="H2" s="15"/>
      <c r="I2" s="15"/>
      <c r="J2" s="15"/>
      <c r="K2" s="15"/>
      <c r="L2" s="15"/>
      <c r="M2" s="15"/>
      <c r="N2" s="15"/>
    </row>
    <row r="3" spans="2:18" s="1" customFormat="1" ht="31.5" customHeight="1" x14ac:dyDescent="0.25">
      <c r="B3" s="63" t="s">
        <v>6</v>
      </c>
      <c r="C3" s="62"/>
      <c r="D3" s="65"/>
      <c r="E3" s="14"/>
      <c r="F3" s="15"/>
      <c r="G3" s="15"/>
      <c r="H3" s="15"/>
      <c r="I3" s="15"/>
      <c r="J3" s="15"/>
      <c r="K3" s="15"/>
      <c r="L3" s="15"/>
      <c r="M3" s="15"/>
      <c r="N3" s="15"/>
    </row>
    <row r="4" spans="2:18" s="1" customFormat="1" ht="30.75" customHeight="1" x14ac:dyDescent="0.25">
      <c r="B4" s="85" t="s">
        <v>188</v>
      </c>
      <c r="C4" s="62"/>
      <c r="D4" s="65"/>
      <c r="E4" s="14"/>
      <c r="F4" s="15"/>
      <c r="G4" s="15"/>
      <c r="H4" s="15"/>
      <c r="I4" s="15"/>
      <c r="J4" s="15"/>
      <c r="K4" s="15"/>
      <c r="L4" s="15"/>
      <c r="M4" s="15"/>
      <c r="N4" s="15"/>
    </row>
    <row r="5" spans="2:18" s="1" customFormat="1" ht="21" customHeight="1" x14ac:dyDescent="0.25">
      <c r="C5" s="5"/>
      <c r="D5" s="5"/>
      <c r="E5" s="5"/>
    </row>
    <row r="6" spans="2:18" ht="21" customHeight="1" x14ac:dyDescent="0.3">
      <c r="B6" s="3" t="s">
        <v>2</v>
      </c>
      <c r="C6" s="20">
        <f ca="1">DATE(YEAR(TODAY()),1,1)</f>
        <v>45658</v>
      </c>
    </row>
    <row r="8" spans="2:18" s="8" customFormat="1" ht="42" customHeight="1" x14ac:dyDescent="0.3">
      <c r="B8" s="9" t="s">
        <v>3</v>
      </c>
      <c r="C8" s="10" t="s">
        <v>4</v>
      </c>
      <c r="D8" s="11" t="s">
        <v>5</v>
      </c>
      <c r="P8" s="13" t="str">
        <f>B8</f>
        <v>Monat</v>
      </c>
      <c r="Q8" s="13" t="s">
        <v>4</v>
      </c>
      <c r="R8" s="13" t="s">
        <v>5</v>
      </c>
    </row>
    <row r="9" spans="2:18" s="8" customFormat="1" ht="21" customHeight="1" x14ac:dyDescent="0.3">
      <c r="B9" s="70">
        <f ca="1">DATE(YEAR(Starting_Month),MONTH(Starting_Month)+0,1)</f>
        <v>45658</v>
      </c>
      <c r="C9" s="67">
        <f>SUM(Prognoseeingabe!L7:L27)</f>
        <v>5.5</v>
      </c>
      <c r="D9" s="67">
        <f t="shared" ref="D9" si="0">IF(ISNUMBER(D8),D8+C9,C9)</f>
        <v>5.5</v>
      </c>
      <c r="P9" s="21">
        <f t="shared" ref="P9:P20" ca="1" si="1">B9</f>
        <v>45658</v>
      </c>
      <c r="Q9" s="18">
        <f>C9</f>
        <v>5.5</v>
      </c>
      <c r="R9" s="18">
        <f>D9-C9</f>
        <v>0</v>
      </c>
    </row>
    <row r="10" spans="2:18" s="8" customFormat="1" ht="21" customHeight="1" x14ac:dyDescent="0.3">
      <c r="B10" s="71">
        <f ca="1">DATE(YEAR(Starting_Month),MONTH(Starting_Month)+1,1)</f>
        <v>45689</v>
      </c>
      <c r="C10" s="68">
        <f>SUM(Prognoseeingabe!L29:L47)</f>
        <v>3.6</v>
      </c>
      <c r="D10" s="68">
        <f>D9+C10</f>
        <v>9.1</v>
      </c>
      <c r="P10" s="21">
        <f t="shared" ca="1" si="1"/>
        <v>45689</v>
      </c>
      <c r="Q10" s="18">
        <f t="shared" ref="Q10:Q20" si="2">C10</f>
        <v>3.6</v>
      </c>
      <c r="R10" s="18">
        <f t="shared" ref="R10:R20" si="3">D10-C10</f>
        <v>5.5</v>
      </c>
    </row>
    <row r="11" spans="2:18" s="8" customFormat="1" ht="21" customHeight="1" x14ac:dyDescent="0.3">
      <c r="B11" s="70">
        <f ca="1">DATE(YEAR(Starting_Month),MONTH(Starting_Month)+2,1)</f>
        <v>45717</v>
      </c>
      <c r="C11" s="67">
        <f>SUM(Prognoseeingabe!L48:L68)</f>
        <v>-1.0999999999999999</v>
      </c>
      <c r="D11" s="69">
        <f>D10+C11</f>
        <v>8</v>
      </c>
      <c r="P11" s="21">
        <f t="shared" ca="1" si="1"/>
        <v>45717</v>
      </c>
      <c r="Q11" s="18" t="s">
        <v>1</v>
      </c>
      <c r="R11" s="18">
        <f t="shared" si="3"/>
        <v>9.1</v>
      </c>
    </row>
    <row r="12" spans="2:18" s="8" customFormat="1" ht="21" customHeight="1" x14ac:dyDescent="0.3">
      <c r="B12" s="71">
        <f ca="1">DATE(YEAR(Starting_Month),MONTH(Starting_Month)+3,1)</f>
        <v>45748</v>
      </c>
      <c r="C12" s="68">
        <f>SUM(Prognoseeingabe!L69:L98)</f>
        <v>7.9000000000000012</v>
      </c>
      <c r="D12" s="68">
        <f>D11+C12</f>
        <v>15.900000000000002</v>
      </c>
      <c r="P12" s="21">
        <f t="shared" ca="1" si="1"/>
        <v>45748</v>
      </c>
      <c r="Q12" s="18">
        <f t="shared" si="2"/>
        <v>7.9000000000000012</v>
      </c>
      <c r="R12" s="18">
        <f t="shared" si="3"/>
        <v>8</v>
      </c>
    </row>
    <row r="13" spans="2:18" s="8" customFormat="1" ht="21" customHeight="1" x14ac:dyDescent="0.3">
      <c r="B13" s="70">
        <f ca="1">DATE(YEAR(Starting_Month),MONTH(Starting_Month)+4,1)</f>
        <v>45778</v>
      </c>
      <c r="C13" s="67">
        <f>SUM(Prognoseeingabe!L99:L130)</f>
        <v>1.8999999999999995</v>
      </c>
      <c r="D13" s="69">
        <f>D12+C13</f>
        <v>17.8</v>
      </c>
      <c r="P13" s="21">
        <f t="shared" ca="1" si="1"/>
        <v>45778</v>
      </c>
      <c r="Q13" s="18" t="s">
        <v>1</v>
      </c>
      <c r="R13" s="18">
        <f t="shared" si="3"/>
        <v>15.900000000000002</v>
      </c>
    </row>
    <row r="14" spans="2:18" s="8" customFormat="1" ht="21" customHeight="1" x14ac:dyDescent="0.3">
      <c r="B14" s="71">
        <f ca="1">DATE(YEAR(Starting_Month),MONTH(Starting_Month)+5,1)</f>
        <v>45809</v>
      </c>
      <c r="C14" s="68">
        <f>SUM(Prognoseeingabe!L131:L135)</f>
        <v>2</v>
      </c>
      <c r="D14" s="68">
        <f t="shared" ref="D14:D20" si="4">D13+C14</f>
        <v>19.8</v>
      </c>
      <c r="P14" s="21">
        <f t="shared" ca="1" si="1"/>
        <v>45809</v>
      </c>
      <c r="Q14" s="18">
        <f t="shared" si="2"/>
        <v>2</v>
      </c>
      <c r="R14" s="18">
        <f t="shared" si="3"/>
        <v>17.8</v>
      </c>
    </row>
    <row r="15" spans="2:18" s="8" customFormat="1" ht="21" customHeight="1" x14ac:dyDescent="0.3">
      <c r="B15" s="70">
        <f ca="1">DATE(YEAR(Starting_Month),MONTH(Starting_Month)+6,1)</f>
        <v>45839</v>
      </c>
      <c r="C15" s="67">
        <f>SUM(Prognoseeingabe!L136:L144)</f>
        <v>3</v>
      </c>
      <c r="D15" s="69">
        <f t="shared" si="4"/>
        <v>22.8</v>
      </c>
      <c r="P15" s="21">
        <f t="shared" ca="1" si="1"/>
        <v>45839</v>
      </c>
      <c r="Q15" s="18">
        <f t="shared" si="2"/>
        <v>3</v>
      </c>
      <c r="R15" s="18">
        <f t="shared" si="3"/>
        <v>19.8</v>
      </c>
    </row>
    <row r="16" spans="2:18" s="8" customFormat="1" ht="21" customHeight="1" x14ac:dyDescent="0.3">
      <c r="B16" s="71">
        <f ca="1">DATE(YEAR(Starting_Month),MONTH(Starting_Month)+7,1)</f>
        <v>45870</v>
      </c>
      <c r="C16" s="68">
        <f>SUM(Prognoseeingabe!L145:L163)</f>
        <v>-9.6</v>
      </c>
      <c r="D16" s="68">
        <f t="shared" si="4"/>
        <v>13.200000000000001</v>
      </c>
      <c r="P16" s="21">
        <f t="shared" ca="1" si="1"/>
        <v>45870</v>
      </c>
      <c r="Q16" s="18">
        <f t="shared" si="2"/>
        <v>-9.6</v>
      </c>
      <c r="R16" s="18">
        <f t="shared" si="3"/>
        <v>22.8</v>
      </c>
    </row>
    <row r="17" spans="2:18" s="8" customFormat="1" ht="21" customHeight="1" x14ac:dyDescent="0.3">
      <c r="B17" s="70">
        <f ca="1">DATE(YEAR(Starting_Month),MONTH(Starting_Month)+8,1)</f>
        <v>45901</v>
      </c>
      <c r="C17" s="67">
        <f>SUM(Prognoseeingabe!L164:L178)</f>
        <v>1.4</v>
      </c>
      <c r="D17" s="69">
        <f t="shared" si="4"/>
        <v>14.600000000000001</v>
      </c>
      <c r="P17" s="21">
        <f t="shared" ca="1" si="1"/>
        <v>45901</v>
      </c>
      <c r="Q17" s="18">
        <f t="shared" si="2"/>
        <v>1.4</v>
      </c>
      <c r="R17" s="18">
        <f t="shared" si="3"/>
        <v>13.200000000000001</v>
      </c>
    </row>
    <row r="18" spans="2:18" s="8" customFormat="1" ht="21" customHeight="1" x14ac:dyDescent="0.3">
      <c r="B18" s="71">
        <f ca="1">DATE(YEAR(Starting_Month),MONTH(Starting_Month)+9,1)</f>
        <v>45931</v>
      </c>
      <c r="C18" s="68">
        <f>SUM(Prognoseeingabe!L179:L194)</f>
        <v>-2.2000000000000002</v>
      </c>
      <c r="D18" s="68">
        <f t="shared" si="4"/>
        <v>12.400000000000002</v>
      </c>
      <c r="P18" s="21">
        <f t="shared" ca="1" si="1"/>
        <v>45931</v>
      </c>
      <c r="Q18" s="18">
        <f t="shared" si="2"/>
        <v>-2.2000000000000002</v>
      </c>
      <c r="R18" s="18">
        <f t="shared" si="3"/>
        <v>14.600000000000001</v>
      </c>
    </row>
    <row r="19" spans="2:18" s="8" customFormat="1" ht="21" customHeight="1" x14ac:dyDescent="0.3">
      <c r="B19" s="70">
        <f ca="1">DATE(YEAR(Starting_Month),MONTH(Starting_Month)+10,1)</f>
        <v>45962</v>
      </c>
      <c r="C19" s="67">
        <f>SUM(Prognoseeingabe!L195:L220)</f>
        <v>-0.8</v>
      </c>
      <c r="D19" s="69">
        <f t="shared" si="4"/>
        <v>11.600000000000001</v>
      </c>
      <c r="P19" s="21">
        <f t="shared" ca="1" si="1"/>
        <v>45962</v>
      </c>
      <c r="Q19" s="18">
        <f t="shared" si="2"/>
        <v>-0.8</v>
      </c>
      <c r="R19" s="18">
        <f t="shared" si="3"/>
        <v>12.400000000000002</v>
      </c>
    </row>
    <row r="20" spans="2:18" s="8" customFormat="1" ht="21" customHeight="1" x14ac:dyDescent="0.3">
      <c r="B20" s="71">
        <f ca="1">DATE(YEAR(Starting_Month),MONTH(Starting_Month)+11,1)</f>
        <v>45992</v>
      </c>
      <c r="C20" s="68">
        <f>SUM(Prognoseeingabe!L218:L232)</f>
        <v>-5.9</v>
      </c>
      <c r="D20" s="68">
        <f t="shared" si="4"/>
        <v>5.7000000000000011</v>
      </c>
      <c r="P20" s="21">
        <f t="shared" ca="1" si="1"/>
        <v>45992</v>
      </c>
      <c r="Q20" s="18">
        <f t="shared" si="2"/>
        <v>-5.9</v>
      </c>
      <c r="R20" s="18">
        <f t="shared" si="3"/>
        <v>11.600000000000001</v>
      </c>
    </row>
  </sheetData>
  <dataValidations count="3">
    <dataValidation allowBlank="1" showInputMessage="1" showErrorMessage="1" prompt="Geben Sie in Zelle C6 ein Startdatum ein. &quot;_x000a__x000a_In der Tabelle und im Diagramm wird eine Prognose für ein Jahr mithilfe der Daten auf der Registerkarte „Prognoseeingabe“ angezeigt." sqref="A1"/>
    <dataValidation allowBlank="1" showInputMessage="1" showErrorMessage="1" prompt="Geben Sie ein Datum ein, ab dem die einjährige Prognose beginnt." sqref="C6"/>
    <dataValidation allowBlank="1" showInputMessage="1" showErrorMessage="1" prompt="Ihren Firmennamen eingeben" sqref="B3"/>
  </dataValidations>
  <hyperlinks>
    <hyperlink ref="B2" r:id="rId1"/>
  </hyperlinks>
  <printOptions horizontalCentered="1"/>
  <pageMargins left="0.5" right="0.5" top="0.5" bottom="0.5" header="0.3" footer="0.3"/>
  <pageSetup paperSize="9" scale="90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06A2D-DCDA-4AD2-88B3-F7DA590AB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C29D4E-D296-4F6D-9847-F69359A74D50}">
  <ds:schemaRefs>
    <ds:schemaRef ds:uri="http://purl.org/dc/elements/1.1/"/>
    <ds:schemaRef ds:uri="http://purl.org/dc/terms/"/>
    <ds:schemaRef ds:uri="16c05727-aa75-4e4a-9b5f-8a80a116589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1af3243-3dd4-4a8d-8c0d-dd76da1f02a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4667B3D-EF76-41CA-BAA5-65992DA14C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Prognoseeingabe</vt:lpstr>
      <vt:lpstr>Umsatzprognose</vt:lpstr>
      <vt:lpstr>Umsatzprognose!Druckbereich</vt:lpstr>
      <vt:lpstr>Starting_Month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PVB-PROGNOSEN 2025</dc:title>
  <dc:creator/>
  <cp:lastModifiedBy/>
  <dcterms:created xsi:type="dcterms:W3CDTF">2019-02-19T22:00:27Z</dcterms:created>
  <dcterms:modified xsi:type="dcterms:W3CDTF">2025-12-21T21:13:14Z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